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19440" windowHeight="11640" activeTab="3"/>
  </bookViews>
  <sheets>
    <sheet name="46" sheetId="1" r:id="rId1"/>
    <sheet name="47" sheetId="2" r:id="rId2"/>
    <sheet name="48" sheetId="3" r:id="rId3"/>
    <sheet name="49" sheetId="4" r:id="rId4"/>
    <sheet name="50" sheetId="5" r:id="rId5"/>
    <sheet name="54" sheetId="9" r:id="rId6"/>
    <sheet name="55" sheetId="10" r:id="rId7"/>
    <sheet name="58" sheetId="13" r:id="rId8"/>
  </sheets>
  <definedNames>
    <definedName name="_xlnm.Print_Titles" localSheetId="1">'47'!$7:$7</definedName>
    <definedName name="_xlnm.Print_Titles" localSheetId="7">'58'!$5:$8</definedName>
  </definedNames>
  <calcPr calcId="162913"/>
  <extLst/>
</workbook>
</file>

<file path=xl/comments8.xml><?xml version="1.0" encoding="utf-8"?>
<comments xmlns="http://schemas.openxmlformats.org/spreadsheetml/2006/main">
  <authors>
    <author>PC</author>
  </authors>
  <commentList>
    <comment ref="S64" authorId="0">
      <text>
        <r>
          <rPr>
            <b/>
            <sz val="9"/>
            <rFont val="Tahoma"/>
            <family val="2"/>
          </rPr>
          <t>PC:</t>
        </r>
        <r>
          <rPr>
            <sz val="9"/>
            <rFont val="Tahoma"/>
            <family val="2"/>
          </rPr>
          <t xml:space="preserve">
Tổng này điều chỉnh lại còn 976 nên trung hạn các huyện cũng giảm theo</t>
        </r>
      </text>
    </comment>
  </commentList>
</comments>
</file>

<file path=xl/sharedStrings.xml><?xml version="1.0" encoding="utf-8"?>
<sst xmlns="http://schemas.openxmlformats.org/spreadsheetml/2006/main" count="728" uniqueCount="466">
  <si>
    <t>Đơn vị: Triệu đồng</t>
  </si>
  <si>
    <t>STT</t>
  </si>
  <si>
    <t>NỘI DUNG</t>
  </si>
  <si>
    <t>A</t>
  </si>
  <si>
    <t>B</t>
  </si>
  <si>
    <t>TỔNG NGUỒN THU NSĐP</t>
  </si>
  <si>
    <t>I</t>
  </si>
  <si>
    <t>Thu NSĐP được hưởng theo phân cấp</t>
  </si>
  <si>
    <t>Thu NSĐP hưởng 100%</t>
  </si>
  <si>
    <t>Thu NSĐP hưởng từ các khoản thu phân chia</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</si>
  <si>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</si>
  <si>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</si>
  <si>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</si>
  <si>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</si>
  <si>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</si>
  <si>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</si>
  <si>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</si>
  <si>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</si>
  <si>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</si>
  <si>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</si>
  <si>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TỔNG CHI NSĐP</t>
  </si>
  <si>
    <t>Tổng chi cân đối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</si>
  <si>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</si>
  <si>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</si>
  <si>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</si>
  <si>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</si>
  <si>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</si>
  <si>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</si>
  <si>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</si>
  <si>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</si>
  <si>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</si>
  <si>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t>
  </si>
  <si>
    <t>BỘI CHI NSĐP/BỘI THU NSĐP</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</si>
  <si>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</si>
  <si>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</si>
  <si>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</si>
  <si>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</si>
  <si>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</si>
  <si>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</si>
  <si>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</si>
  <si>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</si>
  <si>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t>
  </si>
  <si>
    <t>DỰ TOÁN</t>
  </si>
  <si>
    <t>Biểu số 46/CK-NSNN</t>
  </si>
  <si>
    <t>UBND TỈNH HÒA BÌNH</t>
  </si>
  <si>
    <t>Biểu số 47/CK-NSNN</t>
  </si>
  <si>
    <t xml:space="preserve">CÂN ĐỐI NGUỒN THU, CHI DỰ TOÁN NGÂN SÁCH CẤP TỈNH </t>
  </si>
  <si>
    <t>NGÂN SÁCH CẤP TỈNH</t>
  </si>
  <si>
    <t>Nguồn thu ngân sách</t>
  </si>
  <si>
    <t>Thu ngân sách được hưởng theo phân cấp</t>
  </si>
  <si>
    <t>Chi ngân sách</t>
  </si>
  <si>
    <t>Chi thuộc nhiệm vụ của ngân sách cấp tỉnh</t>
  </si>
  <si>
    <t>Chi bổ sung cho ngân sách huyện</t>
  </si>
  <si>
    <t>Chi bổ sung cân đối</t>
  </si>
  <si>
    <t>Chi bổ sung có mục tiêu</t>
  </si>
  <si>
    <t>Chi chuyển nguồn sang năm sau</t>
  </si>
  <si>
    <t>Bội chi NSĐP/Bội thu NSĐP</t>
  </si>
  <si>
    <t>NGÂN SÁCH HUYỆN (BAO GỒM NGÂN SÁCH CẤP HUYỆN VÀ NGÂN SÁCH XÃ)</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</si>
  <si>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</si>
  <si>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</si>
  <si>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</si>
  <si>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</si>
  <si>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</si>
  <si>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Biểu số 48/CK-NSNN</t>
  </si>
  <si>
    <t>TỔNG THU</t>
  </si>
  <si>
    <t>THU</t>
  </si>
  <si>
    <t>NSNN</t>
  </si>
  <si>
    <t>NSĐP</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</si>
  <si>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</si>
  <si>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</si>
  <si>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</si>
  <si>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</si>
  <si>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</si>
  <si>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</si>
  <si>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</si>
  <si>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</si>
  <si>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</si>
  <si>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</si>
  <si>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</si>
  <si>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</si>
  <si>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Phí và lệ phí trung ương</t>
  </si>
  <si>
    <t>Phí và lệ phí địa phương</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</si>
  <si>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</si>
  <si>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</si>
  <si>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</si>
  <si>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</si>
  <si>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</si>
  <si>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</si>
  <si>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</si>
  <si>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</si>
  <si>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</si>
  <si>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</si>
  <si>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</si>
  <si>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</si>
  <si>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</si>
  <si>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</si>
  <si>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</si>
  <si>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</si>
  <si>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</si>
  <si>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</si>
  <si>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</si>
  <si>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</si>
  <si>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</si>
  <si>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Biểu số 49/CK-NSNN</t>
  </si>
  <si>
    <t>CHIA RA</t>
  </si>
  <si>
    <t>NGÂN SÁCH HUYỆN</t>
  </si>
  <si>
    <t>TỔNG CHI NGÂN SÁCH ĐỊA PHƯƠNG</t>
  </si>
  <si>
    <t>CHI CÂN ĐỐI NGÂN SÁCH ĐỊA PHƯƠNG</t>
  </si>
  <si>
    <t>Chi đầu tư phát triển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</si>
  <si>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</si>
  <si>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</si>
  <si>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</si>
  <si>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</si>
  <si>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</si>
  <si>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</si>
  <si>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</si>
  <si>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</si>
  <si>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</si>
  <si>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</si>
  <si>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VI</t>
  </si>
  <si>
    <t>CHI CÁC CHƯƠNG TRÌNH MỤC TIÊU</t>
  </si>
  <si>
    <t>CHI CHUYỂN NGUỒN SANG NĂM SAU</t>
  </si>
  <si>
    <t>Biểu số 50/CK-NSNN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</si>
  <si>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</si>
  <si>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</si>
  <si>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</si>
  <si>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</si>
  <si>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</si>
  <si>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</si>
  <si>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</si>
  <si>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</si>
  <si>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</si>
  <si>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</si>
  <si>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</si>
  <si>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</si>
  <si>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</si>
  <si>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</si>
  <si>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</si>
  <si>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</si>
  <si>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</si>
  <si>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</si>
  <si>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</si>
  <si>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</si>
  <si>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TỔNG SỐ</t>
  </si>
  <si>
    <t>Biểu số 54/CK-NSNN</t>
  </si>
  <si>
    <t>TỶ LỆ PHẦN TRĂM (%) CÁC KHOẢN THU PHÂN CHIA</t>
  </si>
  <si>
    <t>Đơn vị: %</t>
  </si>
  <si>
    <t>Tên đơn vị</t>
  </si>
  <si>
    <t>Chi tiết theo sắc thuế</t>
  </si>
  <si>
    <t>Thuế giá trị gia tăng (CTN-NQD)</t>
  </si>
  <si>
    <t>Thuế tài nguyên (CTN-NQD)</t>
  </si>
  <si>
    <t>Thuế thu nhập doanh nghiệp (CTN-NQD)</t>
  </si>
  <si>
    <t>Thuế tiêu thụ đặc biệt (CTN-NQD)</t>
  </si>
  <si>
    <t>Phí, lệ phí</t>
  </si>
  <si>
    <t>Thu tiền cho thuê mặt đất, mặt nước</t>
  </si>
  <si>
    <t>Thu xử phạt vi phạm hành chính</t>
  </si>
  <si>
    <t>Tài sản</t>
  </si>
  <si>
    <t>Nhà đất</t>
  </si>
  <si>
    <t>1</t>
  </si>
  <si>
    <t>Thành phố Hoà Bình</t>
  </si>
  <si>
    <t>2</t>
  </si>
  <si>
    <t>Huyện Mai Châu</t>
  </si>
  <si>
    <t>3</t>
  </si>
  <si>
    <t>Huyện Đà Bắc</t>
  </si>
  <si>
    <t>4</t>
  </si>
  <si>
    <t>Huyện Kim Bôi</t>
  </si>
  <si>
    <t>5</t>
  </si>
  <si>
    <t>Huyện Lương Sơn</t>
  </si>
  <si>
    <t>6</t>
  </si>
  <si>
    <t>Huyện Tân Lạc</t>
  </si>
  <si>
    <t>7</t>
  </si>
  <si>
    <t>Huyện Lạc Sơn</t>
  </si>
  <si>
    <t>8</t>
  </si>
  <si>
    <t>Huyện Yên Thuỷ</t>
  </si>
  <si>
    <t>9</t>
  </si>
  <si>
    <t>Huyện Lạc Thuỷ</t>
  </si>
  <si>
    <t>10</t>
  </si>
  <si>
    <t>Huyện Cao Phong</t>
  </si>
  <si>
    <t>Biểu số 55/CK-NSNN</t>
  </si>
  <si>
    <t>Tổng thu NSNN trên địa bàn</t>
  </si>
  <si>
    <t>Thu ngân sách huyện hưởng theo phân cấp</t>
  </si>
  <si>
    <t>Số bổ sung cân đối từ ngân sách cấp tỉnh</t>
  </si>
  <si>
    <t>Số bổ sung thực hiện điều chỉnh tiền lương</t>
  </si>
  <si>
    <t>Tổng chi cân đối ngân sách huyện</t>
  </si>
  <si>
    <t>Tổng số</t>
  </si>
  <si>
    <t>Chia ra</t>
  </si>
  <si>
    <t>Thu ngân sách huyện hưởng 100%</t>
  </si>
  <si>
    <t>Thu ngân sách huyện hưởng từ các khoản thu phân chia (theo phân cấp HĐND cấp tỉnh)</t>
  </si>
  <si>
    <t>Mai Châu</t>
  </si>
  <si>
    <t>Cao Phong</t>
  </si>
  <si>
    <t>Yên Thủy</t>
  </si>
  <si>
    <t>Đà Bắc</t>
  </si>
  <si>
    <t>Lạc Sơn</t>
  </si>
  <si>
    <t>Tân Lạc</t>
  </si>
  <si>
    <t>Kim Bôi</t>
  </si>
  <si>
    <t>Lương Sơn</t>
  </si>
  <si>
    <t>Lạc Thủy</t>
  </si>
  <si>
    <t>Thành phố Hòa Bình</t>
  </si>
  <si>
    <t>Biểu số 58/CK-NSNN</t>
  </si>
  <si>
    <t>Danh mục dự án</t>
  </si>
  <si>
    <t>Địa điểm xây dựng</t>
  </si>
  <si>
    <t>Năng lực thiết kế</t>
  </si>
  <si>
    <t>Thời gian khởi công - hoàn thành</t>
  </si>
  <si>
    <t>Quyết định đầu tư</t>
  </si>
  <si>
    <t>Số Quyết định, ngày, tháng, năm ban hành</t>
  </si>
  <si>
    <t>Tổng mức đầu tư được duyệt</t>
  </si>
  <si>
    <r>
      <t>Tổng số</t>
    </r>
    <r>
      <rPr>
        <sz val="12"/>
        <rFont val="Times New Roman"/>
        <family val="1"/>
      </rPr>
      <t xml:space="preserve"> (tất cả các nguồn vốn)</t>
    </r>
  </si>
  <si>
    <t>Chia theo nguồn vốn</t>
  </si>
  <si>
    <t>Ngoài nước</t>
  </si>
  <si>
    <t>Ngân sách trung ương</t>
  </si>
  <si>
    <t>Tỉnh HB</t>
  </si>
  <si>
    <t>TPHB</t>
  </si>
  <si>
    <t>Đầu tư xây dựng cầu Trắng, Phường Đồng Tiến, TPHB</t>
  </si>
  <si>
    <t xml:space="preserve">2400; 17/10/2018 </t>
  </si>
  <si>
    <t>Trung tâm đăng kiểm xe cơ giới và Trung tâm đào tạo lái xe hạng A1</t>
  </si>
  <si>
    <t>Số 321; 04/02/2016</t>
  </si>
  <si>
    <t>Dự án Tăng cường năng lực hệ thống sản xuất giống lúa nhân dân tỉnh Hòa Bình, giai đoạn 2010-2015</t>
  </si>
  <si>
    <t>1988;  18/10/2011</t>
  </si>
  <si>
    <t>Dự án cải tạo nâng cấp đường tỉnh 438B (Khoan Dụ - An Bình), huyện Lạc Thủy</t>
  </si>
  <si>
    <t>2923; 31/12/2015</t>
  </si>
  <si>
    <t>Xây dựng các công trình quốc phòng trong khu vực phòng thủ tỉnh tại xã Đú Sáng, Kim Bôi (giai đoạn I)</t>
  </si>
  <si>
    <t>Trạm xử lý nước thải KCN Bờ trái Sông Đà</t>
  </si>
  <si>
    <t>Dự án Hạ tầng kỹ thuật khu dân cư mở rộng thị trấn Bo, tại xã Hạ Bì, huyện Kim Bôi</t>
  </si>
  <si>
    <t>Đường vào khu công nghiệp Yên Quang</t>
  </si>
  <si>
    <t>866; 29/5/2017</t>
  </si>
  <si>
    <t>859; 24/4/2019</t>
  </si>
  <si>
    <t>Hạ tầng trung tâm hành chính, chính trị tỉnh (giai đoạn 2)</t>
  </si>
  <si>
    <t>Dự án Đường Cun Pheo – Hang Kia – Quốc lộ 6 huyện Mai Châu (GĐ II)</t>
  </si>
  <si>
    <t>2378; 30/10/2019</t>
  </si>
  <si>
    <t>Dự án Đường 445 đi xóm Hải Cao, xã Hợp Thịnh, huyện Kỳ Sơn</t>
  </si>
  <si>
    <t>2357; 29/10/2019</t>
  </si>
  <si>
    <t>Dự án Xây dựng hạ tầng khu tái định cư cho các hộ dân trong KCN Mông Hóa</t>
  </si>
  <si>
    <t>2539; 30/10/2018</t>
  </si>
  <si>
    <t>Dự án cải tạo, nâng cấp đường liên xã Lạc Lương – Lạc Hưng, huyện Yên Thủy</t>
  </si>
  <si>
    <t>2081; 17/8/2016</t>
  </si>
  <si>
    <t>tỉnh HB</t>
  </si>
  <si>
    <t>Dự án phát triển nông thôn đa mục tiêu huyện Đà Bắc</t>
  </si>
  <si>
    <t>2361/QĐ-UBND ngày 31/12/2014</t>
  </si>
  <si>
    <t>Dự án trồng bảo vệ rừng phòng hộ đầu nguồn kết hợp xây dựng cơ sở hạ tầng phòng chống lũ, sạt lở đất, hạn hán bảo vệ dân cư huyện Lạc Sơn (Đối ứng ngân sách tỉnh )</t>
  </si>
  <si>
    <t>1106; 26/6/2015</t>
  </si>
  <si>
    <t>Cung cấp thiết bị y tế cho bệnh viện đa khoa huyện Lạc Thủy, tỉnh Hòa Bình</t>
  </si>
  <si>
    <t>1038/QĐ-UBND 19/6/2017</t>
  </si>
  <si>
    <t>Tiểu dự án xây dựng và nâng cấp hạ tầng du lịch Khu di tích Chùa tiên, xã Phú Lão huyện Lạc thủy, tỉnh Hòa Bình thuộc dự án phát triển cơ sở hạ tầng du lịch hỗ trợ cho tăng trưởng toàn diện khu vực tiểu vùng Mê Kông mở rộng - giai đoạn 2</t>
  </si>
  <si>
    <t>2471/QĐ-UBND 26/10/2018</t>
  </si>
  <si>
    <t>Chương trình mở rộng quy mô vệ sinh môi trường và nước sạch nông thôn</t>
  </si>
  <si>
    <t>Dự án mở rộng bệnh viện đa khoa tỉnh HB</t>
  </si>
  <si>
    <t>1164/QĐ-UBND 18/8/2014</t>
  </si>
  <si>
    <t>Dự án thoát nước và xử lý nước thải TP Hòa Bình (KFW)</t>
  </si>
  <si>
    <t>1173/QĐ-UBND ngày 3/7/2015</t>
  </si>
  <si>
    <t>Dự án Phát triển giáo dục THCS Khó khăn nhất, giai đoạn 2</t>
  </si>
  <si>
    <t>1879/QĐ-UBND; 14/8/2020 và 122/QĐ-SKHĐT; 28/8/2020</t>
  </si>
  <si>
    <t>Dự án đầu tư xây dựng và phát triển hệ thống cung ứng dịch vụ y tế tuyến cơ sở</t>
  </si>
  <si>
    <t>Dự án Khẩn cấp xử lý khối sạt trượt các khu vực phía đồi Ông Tượng, tổ 4, 5, 6 phường Chăm Mát, tổ 4 phường Thái Bình thành phố Hòa Bình</t>
  </si>
  <si>
    <t>Đường từ xóm Diềm đi xóm Chiêng, xã Tân Dân</t>
  </si>
  <si>
    <t>2655; 31/10/2013</t>
  </si>
  <si>
    <t>Đường nối từ đường Trần Hưng Đạo đến xã Dân Chủ kết nối với Quốc lộ 6</t>
  </si>
  <si>
    <t>2382; 30/10/2019</t>
  </si>
  <si>
    <t>Dự án San nền tạo mặt bằng phục vụ phát triển đô thị (sử dụng vật liệu đổ thải của dự án nhà máy thủy điện Hòa Bình mở rộng)</t>
  </si>
  <si>
    <t>Đường Ngòi Hoa - Quốc lộ 6</t>
  </si>
  <si>
    <t xml:space="preserve">Dự án Triển khai số hóa văn bản các cơ quan nhà nước </t>
  </si>
  <si>
    <t>Cải tạo, sửa chữa trụ sở Hội nông dân cũ thành Thư viện tỉnh</t>
  </si>
  <si>
    <t>Huyện Yên Thủy</t>
  </si>
  <si>
    <t>Huyện Lạc Thủy</t>
  </si>
  <si>
    <t>Thành Phố Hòa Bình</t>
  </si>
  <si>
    <t>TP Hòa Bình</t>
  </si>
  <si>
    <t>2412; 31/10/2019</t>
  </si>
  <si>
    <t>Giao thông</t>
  </si>
  <si>
    <t>Công nghiệp</t>
  </si>
  <si>
    <t>Đường liên huyện vùng cao Lạc Sơn - Tân Lạc tỉnh Hoà Bình</t>
  </si>
  <si>
    <t>1704; 31/10/2014</t>
  </si>
  <si>
    <t>324/QĐ-TTg ngày 23/3/2019; 654QĐ-UBND ngày 01/4/2019</t>
  </si>
  <si>
    <t>Dự án Chương trình đô thị miền núi phía Bắc - thành phố Hòa Bình</t>
  </si>
  <si>
    <t>1007/QĐ-UBND ngày 24/7/2014; QĐ 1674/QĐ-UBND ngày 31/10/2014</t>
  </si>
  <si>
    <t>Các nhiệm vụ, chương trình, dự án khác</t>
  </si>
  <si>
    <t>CÂN ĐỐI NGÂN SÁCH ĐỊA PHƯƠNG NĂM 2022</t>
  </si>
  <si>
    <t>VÀ NGÂN SÁCH HUYỆN NĂM 2022</t>
  </si>
  <si>
    <t>DỰ TOÁN THU NGÂN SÁCH NHÀ NƯỚC NĂM 2022</t>
  </si>
  <si>
    <t>DỰ TOÁN CHI NGÂN SÁCH ĐỊA PHƯƠNG, CHI NGÂN SÁCH CẤP TỈNH 
VÀ CHI NGÂN SÁCH HUYỆN THEO CƠ CẤU CHI NĂM  2022</t>
  </si>
  <si>
    <t>Chi đầu tư xây dựng cơ bản vốn tập trung trong nước</t>
  </si>
  <si>
    <t>DỰ TOÁN CHI NGÂN SÁCH CẤP TỈNH THEO TỪNG LĨNH VỰC NĂM 2022</t>
  </si>
  <si>
    <t>GIỮA NGÂN SÁCH CÁC CẤP CHÍNH QUYỀN ĐỊA PHƯƠNG NĂM 2022</t>
  </si>
  <si>
    <t>Thu quyền sử dụng đất sau khi sắp xếp tài sản dôi dư</t>
  </si>
  <si>
    <t>Thu đấu thầu lựa chọn nhà đầu tư</t>
  </si>
  <si>
    <t>Thu đấu giá quyền sử dụng đất</t>
  </si>
  <si>
    <t>DỰ TOÁN THU, SỐ BỔ SUNG VÀ DỰ TOÁN CHI CÂN ĐỐI NGÂN SÁCH TỪNG HUYỆN NĂM 2022</t>
  </si>
  <si>
    <t>DANH MỤC CÁC CHƯƠNG TRÌNH, DỰ ÁN SỬ DỤNG VỐN NGÂN SÁCH NHÀ NƯỚC NĂM 2022</t>
  </si>
  <si>
    <t>CÁC DỰ ÁN ĐÃ HOÀN THÀNH</t>
  </si>
  <si>
    <t>Dự án Đê ngăn lũ kết hơp giao thông Pheo Chẹ  (đường 445)</t>
  </si>
  <si>
    <t>1582; 05/9/2011</t>
  </si>
  <si>
    <t>Dự án Nâng cấp mở rộng đê Đà Giang</t>
  </si>
  <si>
    <t>1736; 23/9/2011</t>
  </si>
  <si>
    <t>Trụ sở Chi cục quản lý chất lượng nông lâm thủy sản</t>
  </si>
  <si>
    <t>2305; 22/10/2019</t>
  </si>
  <si>
    <t>Nhà nội trú 3 tầng, bổ sung 6 phòng học khối THPT và các hạng mục phụ trợ, Trường PT DTNT THCS&amp;THPT huyện Lương Sơn</t>
  </si>
  <si>
    <t>Lương sơn</t>
  </si>
  <si>
    <t>2602/QĐ-UBND; 31/10/2018</t>
  </si>
  <si>
    <t>DỰ ÁN CHUYỂN TIẾP TỪ GIAI ĐOẠN 2016 - 2020 VÀ HOÀN THÀNH TRONG NĂM 2022</t>
  </si>
  <si>
    <t>Lĩnh vực nông, lâm nghiệp, thủy sản</t>
  </si>
  <si>
    <t>Lĩnh vực khu công nghiệp và khu kinh tế</t>
  </si>
  <si>
    <t>543; 
08/3/2016</t>
  </si>
  <si>
    <t>Y tế</t>
  </si>
  <si>
    <t>Dự án chuyển đổi công năng nhà điều hành thuộc Bệnh viện đa khoa tỉnh để phục vụ công tác chăm sóc sức khỏe cán bộ tỉnh (Khoa Nội A - BVĐK tỉnh)</t>
  </si>
  <si>
    <t>An ninh quốc phòng</t>
  </si>
  <si>
    <t>141; 31/10/2018</t>
  </si>
  <si>
    <t>Hoạt động của các cơ quan quản lý nhà nước, đơn vị sự nghiệp công lập, tổ chức chính trị và các tổ chức chính trị - xã hội</t>
  </si>
  <si>
    <t>Lĩnh vực văn hóa, thông tin</t>
  </si>
  <si>
    <t>Dự án Cải tạo, sửa chữa Cung văn hóa tỉnh</t>
  </si>
  <si>
    <t>2034; 23/9/2019; 322; 05/2/2021</t>
  </si>
  <si>
    <t>Lĩnh vực khoa học, công nghệ</t>
  </si>
  <si>
    <t>Tăng cường trang thiết bị phục vụ công tác QLNN về an toàn bức xạ, hạt nhân và ứng phó sự cố phóng xạ trên địa bàn tỉnh Hòa BÌnh</t>
  </si>
  <si>
    <t>2792; 31/10/2016</t>
  </si>
  <si>
    <t>2601; 31/10/2018</t>
  </si>
  <si>
    <t>2125; 31/10/2017; 1972; 24/8/2020</t>
  </si>
  <si>
    <t>DỰ ÁN CHUYỂN TIẾP TỪ GIAI ĐOẠN 2016 - 2020 VÀ HOÀN THÀNH SAU NĂM 2022</t>
  </si>
  <si>
    <t>ĐỐI ỨNG DỰ ÁN SỬ DỤNG VỐN NƯỚC NGOÀI (ODA)</t>
  </si>
  <si>
    <t>Dự án cải thiện nông nghiệp có tưới tỉnh Hòa Bình (WB7)</t>
  </si>
  <si>
    <t xml:space="preserve"> QĐ 4419/QĐ-BNN-HTQT; 04/11/2020;</t>
  </si>
  <si>
    <t>Dự án cung cấp nước sạch tại hai huyện Lương Sơn và Cao Phong (EDEF)</t>
  </si>
  <si>
    <t>Lương sơn - Cao Phong</t>
  </si>
  <si>
    <t>2705/QĐ-UBND, 30/12/2009; 1080/QĐ-UBND, 10/8/2012</t>
  </si>
  <si>
    <t>QĐ 880/QĐ-UBND ngày 04/4/2016; QĐ 3102/QĐ-BNN ngày 21/7/2016</t>
  </si>
  <si>
    <t>E</t>
  </si>
  <si>
    <t>ĐỐI ỨNG CÁC DỰ ÁN SỬ DỤNG VỐN NGÂN SÁCH TRUNG ƯƠNG</t>
  </si>
  <si>
    <t>2942; 17/12/2019</t>
  </si>
  <si>
    <t>Lạc sơn - Tân Lạc</t>
  </si>
  <si>
    <t>Khôi phục, tôn tạo di tích lịch sử cách mạng địa điểm huấn luyện chính trị và Đại hội trù bị Đại hội II Đảng Nhân dân Lào tại Hòa Bình</t>
  </si>
  <si>
    <t>Trung tâm huấn luyện dự bị động viên tỉnh Hòa Bình (giai đoạn II)</t>
  </si>
  <si>
    <t>2668; 20/10/2016</t>
  </si>
  <si>
    <t>Dự án lớp học mầm non và tiểu học  thuộc chương trình kiên cố hoá trường lớp học mầm non, tiểu học cho vùng đồng bào dân tộc, vùng sâu, vùng xa Huyện Mai Châu</t>
  </si>
  <si>
    <t>491/QĐ-UBND ngày 15/3/2019; 2108/QĐ-UBND ngày 30/9/2019</t>
  </si>
  <si>
    <t>Dự án cải tạo nâng cấp đường tỉnh 435</t>
  </si>
  <si>
    <t xml:space="preserve">88/QĐ-UBND,  15/01/2016; 2899/QĐ-UBND; 20/12/2019; 450/NQ-HĐND; 11/5/2021 </t>
  </si>
  <si>
    <t>F</t>
  </si>
  <si>
    <t>VỐN ĐẦU TƯ TRONG CÂN ĐỐI NGÂN SÁCH TỈNH BỔ SUNG CÓ MỤC TIÊU CHO HUYỆN</t>
  </si>
  <si>
    <t>G</t>
  </si>
  <si>
    <t>DỰ ÁN KHỞI CÔNG MỚI NĂM 2021 CHUYỂN TIẾP SANG NĂM 2022</t>
  </si>
  <si>
    <t>Cầu Chum - Km35+045, đường tỉnh 436</t>
  </si>
  <si>
    <t>QĐ:1324; 30/6/2021</t>
  </si>
  <si>
    <t>Đường nối từ đường QH 8 với Đường An Dương Vương, thành phố Hòa Bình</t>
  </si>
  <si>
    <t>2329; 14/10/2021</t>
  </si>
  <si>
    <t>2650; 12/11/2021</t>
  </si>
  <si>
    <t>Đường Thị trấn Đà Bắc - Thanh Sơn, Phú Thọ</t>
  </si>
  <si>
    <t>2316; 12/10/2021</t>
  </si>
  <si>
    <t>Đường Trần Hưng Đạo đến Trung tâm huyện Lương Sơn (Trung tâm hành chính quy hoạch huyện Lương Sơn)</t>
  </si>
  <si>
    <t>1551; 17/7/2021</t>
  </si>
  <si>
    <t>Đường từ Quốc lộ 6 đến khu công nghiệp Nhuận Trạch, huyện Lương Sơn</t>
  </si>
  <si>
    <t>2109; 17/9/2021</t>
  </si>
  <si>
    <t>Đường nội thị, thị trấn Mai Châu</t>
  </si>
  <si>
    <t>1620; 03/8/2021</t>
  </si>
  <si>
    <t>Cải tạo, nâng cấp đường từ ngã 3 Hàng Trạm ra đường Hồ Chí Minh, huyện Yên Thủy</t>
  </si>
  <si>
    <t>792; 13/4/2021</t>
  </si>
  <si>
    <t>Đường Hợp Phong, Cao phong</t>
  </si>
  <si>
    <t>1528; 23/7/2021</t>
  </si>
  <si>
    <t>Nâng cấp, sửa chữa đường đua xe đạp địa hình, tỉnh Hòa Bình</t>
  </si>
  <si>
    <t>699; 4/4/2021</t>
  </si>
  <si>
    <t>Khắc phục cấp bách sạt lở khu vực tổ 26 Phường Đồng Tiến và đoạn Cầu Hòa Bình 3, thành phố Hòa Bình</t>
  </si>
  <si>
    <t>967; 12/5/2021</t>
  </si>
  <si>
    <t>Dự án cải tạo, nâng cấp đường tỉnh 436 (đoạn Km0+00 - Km7+00)</t>
  </si>
  <si>
    <t>2682; 4/11/2020; 2257; 4/10/2021</t>
  </si>
  <si>
    <t>2693; 5/11/2020; 2388; 19/10/2021</t>
  </si>
  <si>
    <t>Công nghệ thông tin</t>
  </si>
  <si>
    <t>2364; 18/10/2021</t>
  </si>
  <si>
    <t>Nâng cấp, cải tạo hệ thống lưới điện khu vực vùng sâu, vùng xa, vùng đặc biệt khó khăn trên địa bàn tỉnh Hòa Bình</t>
  </si>
  <si>
    <t>2851; 02/11/2021</t>
  </si>
  <si>
    <t>Khu công nghiệp, cụm công nghiệp</t>
  </si>
  <si>
    <t>Dự án Tuyến đường gom và nút giao vào khu công nghiệp Lạc Thịnh, huyện Yên Thủy</t>
  </si>
  <si>
    <t>1646; 5/8/2021</t>
  </si>
  <si>
    <t>Hạ tầng kỹ thuật khu tái định cư phục vụ giải phóng mặt bằng Cụm Công nghiệp Yên Mông, xã Yên Mông, thành phố Hòa Bình</t>
  </si>
  <si>
    <t>Cấp, thoát nước</t>
  </si>
  <si>
    <t>Cấp thoát nước thành phố Hòa Bình (cải tạo nhánh N4, kênh tiêu 20)</t>
  </si>
  <si>
    <t>1567; 28/7/2021</t>
  </si>
  <si>
    <t>Văn hóa, thông tin</t>
  </si>
  <si>
    <t>1356; 05/7/2021</t>
  </si>
  <si>
    <t>Tôn tạo di tích Bác Hồ về thăm tập đoàn Chí Hòa tại xóm Dốc Phấn, xã Lâm Sơn, tỉnh Hòa Bình</t>
  </si>
  <si>
    <t>2379; 30/10/2019</t>
  </si>
  <si>
    <t>Lĩnh vực y tế, dân số và gia đình</t>
  </si>
  <si>
    <t>Trung tâm Y tế huyện Kim Bôi</t>
  </si>
  <si>
    <t>1303; 28/6/2021</t>
  </si>
  <si>
    <t>Trung tâm Y tế huyện Đà Bắc</t>
  </si>
  <si>
    <t>1321; 30/6/2021</t>
  </si>
  <si>
    <t>Lĩnh vực giáo dục và đào tạo</t>
  </si>
  <si>
    <t>Trường trung học phổ thông Kim Bôi, huyện Kim Bôi</t>
  </si>
  <si>
    <t>1287; 23/6/2021</t>
  </si>
  <si>
    <t>Trường trung học phổ thông Thanh Hà, huyện Lạc Thủy</t>
  </si>
  <si>
    <t>1294; 24/6/2021</t>
  </si>
  <si>
    <t>Trường Trung học phổ thông Yên Thủy B, huyện Yên Thủy</t>
  </si>
  <si>
    <t>1293; 24/6/2021</t>
  </si>
  <si>
    <t>Trường Phổ thông Dân tộc nội trú THCS B huyện Đà Bắc</t>
  </si>
  <si>
    <t>1292; 24/6/2021</t>
  </si>
  <si>
    <t>Trường trung học phổ thông Đại Đồng, huyện Lạc Sơn</t>
  </si>
  <si>
    <t>751; 07/4/2021</t>
  </si>
  <si>
    <t>Trường trung học phổ thông Kỳ Sơn</t>
  </si>
  <si>
    <t>837; 20/4/2021</t>
  </si>
  <si>
    <t>Xây dựng Trụ sở làm việc Cơ quan Bộ CHQS tỉnh Hòa Bình (giai đoạn II)</t>
  </si>
  <si>
    <t>1092; 28/5/2021</t>
  </si>
  <si>
    <t>Dự án Trụ sở Viện kiểm sát nhân dân thành phố Hòa Bình</t>
  </si>
  <si>
    <t>241/QĐ-VKSTC ngày 10/12/2020</t>
  </si>
  <si>
    <t>Dự án trụ sở Viện kiểm sát nhân dân huyện Mai Châu</t>
  </si>
  <si>
    <t>242/QĐ-VKSTC; 10/12/2020</t>
  </si>
  <si>
    <t>Xây dựng các trụ sở công an xã trên địa bàn tỉnh.</t>
  </si>
  <si>
    <t>H</t>
  </si>
  <si>
    <t>DỰ ÁN KHỞI CÔNG MỚI NĂM 2022</t>
  </si>
  <si>
    <t>Nâng cấp đường trung tâm phường Thống Nhất, thành phố Hòa Bình</t>
  </si>
  <si>
    <t>2366; 18/10/2021</t>
  </si>
  <si>
    <t>Đường kết nối thị trấn Lương Sơn - Xuân Mai Hà Nội (giai đoạn 1)</t>
  </si>
  <si>
    <t>2854; 03/12/2021</t>
  </si>
  <si>
    <t>Lĩnh vực nông, lâm nghiệp, thủy lợi</t>
  </si>
  <si>
    <t>Kè chống sạt lở bờ suối Chờ, xã Trung Sơn (nay là xã Liên Sơn), huyện Lương Sơn</t>
  </si>
  <si>
    <t>3381; 31/12/2020</t>
  </si>
  <si>
    <t>Dự án Đầu tư, nâng cấp hệ thống cơ sở hạ tầng kỹ thuật Trung tâm tích hợp dữ liệu của tỉnh</t>
  </si>
  <si>
    <t>2980; 6/12/2021</t>
  </si>
  <si>
    <t>Khu tái định cư cho các hộ liền kề nhà máy xi măng Trung Sơn (giai đoạn 1), huyện Lương Sơn</t>
  </si>
  <si>
    <t>2306; 12/10/2021</t>
  </si>
  <si>
    <t>Lĩnh vực xã hội</t>
  </si>
  <si>
    <t>Dự án Xây dựng Khu nhà nuôi dưỡng và quản lý đối tượng tại Trung tâm Công tác xã hội tỉnh Hòa Bình</t>
  </si>
  <si>
    <t>937; 07/5/2021</t>
  </si>
  <si>
    <t xml:space="preserve">Trung tâm Y tế huyện Lạc Thủy </t>
  </si>
  <si>
    <t>1342; 2/7/2021</t>
  </si>
  <si>
    <t>Trường Phổ thông Dân tộc nội trú trung học phổ thông tỉnh Hòa Bình</t>
  </si>
  <si>
    <t>2225; 30/9/2021</t>
  </si>
  <si>
    <t>Trường Trung học phổ thông Yên Thủy A, huyện Yên Thủy</t>
  </si>
  <si>
    <t>2223; 30/9/2021</t>
  </si>
  <si>
    <t>Trường Phổ thông Dân tộc nội trú THCS&amp;THPT huyện Lương Sơn</t>
  </si>
  <si>
    <t>2751; 25/11/2021</t>
  </si>
  <si>
    <t>Trường THPT Mai Châu</t>
  </si>
  <si>
    <t>2982; 6/12/2021</t>
  </si>
  <si>
    <t>Trường Cao đẳng sư phạm Hoà Bình</t>
  </si>
  <si>
    <t>2750; 25/11/2021</t>
  </si>
  <si>
    <t>Dự án trụ sở Viện kiểm sát nhân dân huyện Lạc Sơn</t>
  </si>
  <si>
    <t>100/QĐ-VKSND; 26/7/2021</t>
  </si>
  <si>
    <t>Trường bắn, thao trường huấn luyện Bộ CHQS tỉnh Hòa Bình/Quân khu 3</t>
  </si>
  <si>
    <t>2957/QĐ-BQP; 02/9/2021</t>
  </si>
  <si>
    <t>Xây dựng Đại đội Thiết giáp Bộ CHQS tỉnh Hòa Bình (giai đoạn 1)</t>
  </si>
  <si>
    <t>2901; 6/12/2021</t>
  </si>
  <si>
    <t>Đầu tư tăng cường tiềm lực phục vụ quản lý nhà nước về khoa học và công nghệ và nâng cao năng lực hoạt động Trung tâm ứng dụng Thông tin khoa học, công nghệ tỉnh Hòa Bình, giai đoạn 2</t>
  </si>
  <si>
    <t>2210; 29/9/2021</t>
  </si>
  <si>
    <t>Ứng dụng khoa học công nghệ xây dựng giải pháp lưu trữ tài liệu lịch sử tỉnh của Hòa Bình, tạo nền tảng phát triển Chính phủ số</t>
  </si>
  <si>
    <t>2872; 03/12/2021</t>
  </si>
  <si>
    <t>2470; 31/10/2020</t>
  </si>
  <si>
    <t>CHUẨN BỊ ĐẦU TƯ</t>
  </si>
  <si>
    <t>Đường Liên kết vùng Hòa Bình - Hà Nội  và cao tốc Sơn La (Hòa Bình - Mộc Châu)</t>
  </si>
  <si>
    <t>Kim Bôi - TPHB - Đà bắc</t>
  </si>
  <si>
    <t>440/NQ-HĐND; 28/4/2021</t>
  </si>
  <si>
    <t>Đường tránh thị trấn Vụ Bản, huyện Lạc Sơn, tỉnh Hòa Bình</t>
  </si>
  <si>
    <t>431/NQ-HĐND; 6/4/2021</t>
  </si>
  <si>
    <t>Đường nội thị thị trấn Bo, huyện Kim Bôi</t>
  </si>
  <si>
    <t>421/NQ-HĐND; 6/4/2021</t>
  </si>
  <si>
    <t>Nâng cấp tuyến đường giao thông từ đường Hồ Chí Minh đi Khu công nghiệp Thanh Hà, huyện Lạc Thủy, tỉnh Hòa Bình</t>
  </si>
  <si>
    <t>444/NQ-HĐND; 28/4/2021</t>
  </si>
  <si>
    <t>Ứng dụng công nghệ đầu tư xây dựng hệ thống quản lý thông tin cảnh báo sớm trượt lở, sạt lở đất đá, lũ bùn đá, lũ ống, lũ quét theo thời gian thực tại tỉnh Hòa Bình</t>
  </si>
  <si>
    <t>1062; 25/5/2021</t>
  </si>
  <si>
    <t>Hạ tầng khắc phục thiên tai xóm Khanh, xã Phú Cường và xóm Kem, xã Địch Giáo, huyện Tân Lạc</t>
  </si>
  <si>
    <t>1616; 10/7/2018</t>
  </si>
  <si>
    <t>Kho lưu trữ chuyên dụng tỉnh Hòa Bình</t>
  </si>
  <si>
    <t>1676; 10/8/2021</t>
  </si>
  <si>
    <t>J</t>
  </si>
  <si>
    <t>CÁC KINH PHÍ KHÁC</t>
  </si>
  <si>
    <t>Quỹ đầu tư phát triển</t>
  </si>
  <si>
    <t>K</t>
  </si>
  <si>
    <t>BÔI CHI NGÂN SÁCH ĐỊA PHƯƠNG</t>
  </si>
  <si>
    <t>Ngân sách tỉnh</t>
  </si>
  <si>
    <t>Giá trị khối lượng thực hiện từ khởi công đến 31/12/2021</t>
  </si>
  <si>
    <t>Lũy kế vốn đã bố trí đến 31/12/2021</t>
  </si>
  <si>
    <t>Kế hoạch vốn năm2022</t>
  </si>
  <si>
    <t>Ghi chú</t>
  </si>
  <si>
    <t>(Kèm theo Công văn  số       /STC-QLNS ngày     tháng 02 năm 2022 của Sở Tài chính)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</si>
</sst>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_(@_)"/>
    <numFmt numFmtId="165" formatCode="_(* #,##0_);_(* \(#,##0\);_(* &quot;-&quot;??_);_(@_)"/>
    <numFmt numFmtId="166" formatCode="###,###"/>
    <numFmt numFmtId="167" formatCode="###,###,###"/>
  </numFmts>
  <fonts count="32">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b/>
      <sz val="12"/>
      <name val="Times New Romanh"/>
      <family val="2"/>
    </font>
    <font>
      <sz val="13"/>
      <name val=".VnTime"/>
      <family val="2"/>
    </font>
    <font>
      <sz val="11"/>
      <name val="Times New Roman"/>
      <family val="1"/>
    </font>
    <font>
      <b/>
      <u val="single"/>
      <sz val="12"/>
      <name val="Times New Roman"/>
      <family val="1"/>
    </font>
    <font>
      <i/>
      <sz val="11"/>
      <name val="Times New Roman"/>
      <family val="1"/>
    </font>
    <font>
      <sz val="16"/>
      <name val="Times New Roman"/>
      <family val="1"/>
    </font>
    <font>
      <b/>
      <sz val="11"/>
      <name val="Times New Roman"/>
      <family val="1"/>
    </font>
    <font>
      <b/>
      <sz val="12"/>
      <name val="Times New Roman h"/>
      <family val="2"/>
    </font>
    <font>
      <b/>
      <sz val="13"/>
      <name val="Times New Roman"/>
      <family val="1"/>
    </font>
    <font>
      <i/>
      <sz val="13"/>
      <name val="Times New Roman"/>
      <family val="1"/>
    </font>
    <font>
      <sz val="13"/>
      <name val="VNTime"/>
      <family val="2"/>
    </font>
    <font>
      <sz val="14"/>
      <name val=".VnArial Narrow"/>
      <family val="2"/>
    </font>
    <font>
      <sz val="12"/>
      <name val="Times New RomanH"/>
      <family val="2"/>
    </font>
    <font>
      <b/>
      <sz val="14"/>
      <color rgb="FFFF0000"/>
      <name val="Times New Roman"/>
      <family val="1"/>
    </font>
    <font>
      <b/>
      <i/>
      <sz val="12"/>
      <name val="Times New Roman"/>
      <family val="1"/>
    </font>
    <font>
      <sz val="11"/>
      <color indexed="8"/>
      <name val="Calibri"/>
      <family val="2"/>
    </font>
    <font>
      <sz val="12"/>
      <color theme="1"/>
      <name val="Times New Roman"/>
      <family val="2"/>
    </font>
    <font>
      <b/>
      <sz val="9"/>
      <name val="Tahoma"/>
      <family val="2"/>
    </font>
    <font>
      <sz val="9"/>
      <name val="Tahoma"/>
      <family val="2"/>
    </font>
    <font>
      <b/>
      <i/>
      <sz val="14"/>
      <name val="Times New Roman"/>
      <family val="1"/>
    </font>
    <font>
      <b/>
      <sz val="8"/>
      <name val="Calibri"/>
      <family val="2"/>
    </font>
  </fonts>
  <fills count="3">
    <fill>
      <patternFill/>
    </fill>
    <fill>
      <patternFill patternType="gray125"/>
    </fill>
    <fill>
      <patternFill patternType="solid">
        <fgColor theme="0"/>
        <bgColor indexed="64"/>
      </patternFill>
    </fill>
  </fills>
  <borders count="23">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left style="thin"/>
      <right style="thin"/>
      <top style="thin"/>
      <bottom style="thin"/>
    </border>
    <border>
      <left style="thin"/>
      <right style="thin"/>
      <top style="hair"/>
      <bottom/>
    </border>
    <border>
      <left/>
      <right style="thin"/>
      <top style="thin"/>
      <bottom style="thin"/>
    </border>
    <border>
      <left style="thin"/>
      <right style="thin"/>
      <top/>
      <bottom/>
    </border>
    <border>
      <left style="thin"/>
      <right style="thin"/>
      <top/>
      <bottom style="thin"/>
    </border>
    <border>
      <left/>
      <right style="thin"/>
      <top style="thin"/>
      <bottom style="hair"/>
    </border>
    <border>
      <left style="thin"/>
      <right style="thin"/>
      <top/>
      <bottom style="hair"/>
    </border>
    <border>
      <left/>
      <right style="thin"/>
      <top/>
      <bottom style="hair"/>
    </border>
    <border>
      <left style="thin"/>
      <right style="thin"/>
      <top style="thin"/>
      <bottom/>
    </border>
    <border>
      <left style="thin"/>
      <right/>
      <top style="thin"/>
      <bottom style="thin"/>
    </border>
    <border>
      <left/>
      <right/>
      <top/>
      <bottom style="thin"/>
    </border>
    <border>
      <left/>
      <right/>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164" fontId="12" fillId="0" borderId="0" applyFont="0" applyFill="0" applyBorder="0" applyAlignment="0" applyProtection="0"/>
    <xf numFmtId="0" fontId="10" fillId="0" borderId="0">
      <alignment/>
      <protection/>
    </xf>
    <xf numFmtId="0" fontId="1" fillId="0" borderId="0">
      <alignment/>
      <protection/>
    </xf>
    <xf numFmtId="0" fontId="2" fillId="0" borderId="0">
      <alignment/>
      <protection/>
    </xf>
    <xf numFmtId="0" fontId="0" fillId="0" borderId="0">
      <alignment/>
      <protection/>
    </xf>
    <xf numFmtId="0" fontId="10" fillId="0" borderId="0">
      <alignment/>
      <protection/>
    </xf>
    <xf numFmtId="0" fontId="13" fillId="0" borderId="0">
      <alignment/>
      <protection/>
    </xf>
    <xf numFmtId="0" fontId="2" fillId="0" borderId="0">
      <alignment/>
      <protection/>
    </xf>
    <xf numFmtId="0" fontId="21" fillId="0" borderId="0">
      <alignment/>
      <protection/>
    </xf>
    <xf numFmtId="0" fontId="22" fillId="0" borderId="0">
      <alignment/>
      <protection/>
    </xf>
    <xf numFmtId="0" fontId="22"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0" fontId="3" fillId="0" borderId="0">
      <alignment/>
      <protection/>
    </xf>
    <xf numFmtId="43" fontId="26" fillId="0" borderId="0" applyFont="0" applyFill="0" applyBorder="0" applyAlignment="0" applyProtection="0"/>
    <xf numFmtId="0" fontId="1" fillId="0" borderId="0">
      <alignment/>
      <protection/>
    </xf>
    <xf numFmtId="0" fontId="26" fillId="0" borderId="0">
      <alignment/>
      <protection/>
    </xf>
    <xf numFmtId="0" fontId="1" fillId="0" borderId="0">
      <alignment/>
      <protection/>
    </xf>
    <xf numFmtId="0" fontId="26" fillId="0" borderId="0">
      <alignment/>
      <protection/>
    </xf>
    <xf numFmtId="0" fontId="1" fillId="0" borderId="0">
      <alignment/>
      <protection/>
    </xf>
    <xf numFmtId="0" fontId="0" fillId="0" borderId="0">
      <alignment/>
      <protection/>
    </xf>
    <xf numFmtId="0" fontId="26" fillId="0" borderId="0">
      <alignment/>
      <protection/>
    </xf>
    <xf numFmtId="167" fontId="6" fillId="0" borderId="0" applyFont="0" applyFill="0" applyBorder="0" applyAlignment="0" applyProtection="0"/>
    <xf numFmtId="164" fontId="1" fillId="0" borderId="0" applyFont="0" applyFill="0" applyBorder="0" applyAlignment="0" applyProtection="0"/>
    <xf numFmtId="0" fontId="27" fillId="0" borderId="0" applyAlignment="0">
      <protection/>
    </xf>
    <xf numFmtId="0" fontId="1" fillId="0" borderId="0" applyAlignment="0">
      <protection/>
    </xf>
  </cellStyleXfs>
  <cellXfs count="333">
    <xf numFmtId="0" fontId="0" fillId="0" borderId="0" xfId="0"/>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xf numFmtId="0" fontId="7" fillId="0" borderId="0" xfId="0" applyFont="1" applyFill="1" applyAlignment="1">
      <alignment horizontal="left"/>
    </xf>
    <xf numFmtId="0" fontId="5" fillId="0" borderId="0" xfId="0" applyNumberFormat="1" applyFont="1" applyFill="1" applyAlignment="1">
      <alignment vertical="center" wrapText="1"/>
    </xf>
    <xf numFmtId="0" fontId="9"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4"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quotePrefix="1">
      <alignment horizontal="center"/>
    </xf>
    <xf numFmtId="0" fontId="3" fillId="0" borderId="2" xfId="0" applyFont="1" applyFill="1" applyBorder="1" applyAlignment="1">
      <alignment horizontal="center"/>
    </xf>
    <xf numFmtId="0" fontId="4" fillId="0" borderId="3" xfId="0" applyFont="1" applyFill="1" applyBorder="1" applyAlignment="1">
      <alignment horizontal="center" wrapText="1"/>
    </xf>
    <xf numFmtId="0" fontId="3" fillId="0" borderId="2" xfId="0" applyFont="1" applyFill="1" applyBorder="1" applyAlignment="1">
      <alignment horizontal="center" vertical="center"/>
    </xf>
    <xf numFmtId="0" fontId="3" fillId="0" borderId="3" xfId="0" applyFont="1" applyFill="1" applyBorder="1" applyAlignment="1">
      <alignment vertical="center" wrapText="1"/>
    </xf>
    <xf numFmtId="0" fontId="3" fillId="0" borderId="3" xfId="0" applyFont="1" applyFill="1" applyBorder="1"/>
    <xf numFmtId="0" fontId="3" fillId="0" borderId="4" xfId="0" applyFont="1" applyFill="1" applyBorder="1" applyAlignment="1">
      <alignment horizontal="center"/>
    </xf>
    <xf numFmtId="0" fontId="3" fillId="0" borderId="5" xfId="0" applyFont="1" applyFill="1" applyBorder="1"/>
    <xf numFmtId="3" fontId="3" fillId="0" borderId="4" xfId="0" applyNumberFormat="1" applyFont="1" applyFill="1" applyBorder="1"/>
    <xf numFmtId="0" fontId="8" fillId="0" borderId="0" xfId="0" applyFont="1" applyFill="1"/>
    <xf numFmtId="0" fontId="4" fillId="0" borderId="0" xfId="0" applyFont="1" applyFill="1" applyAlignment="1">
      <alignment horizontal="left"/>
    </xf>
    <xf numFmtId="0" fontId="3" fillId="0" borderId="2" xfId="0" applyFont="1" applyFill="1" applyBorder="1"/>
    <xf numFmtId="0" fontId="4" fillId="0" borderId="2" xfId="0" applyFont="1" applyFill="1" applyBorder="1"/>
    <xf numFmtId="0" fontId="6" fillId="0" borderId="0" xfId="0" applyFont="1" applyFill="1"/>
    <xf numFmtId="0" fontId="15" fillId="0" borderId="0" xfId="0" applyFont="1" applyFill="1" applyBorder="1" applyAlignment="1">
      <alignment horizontal="right"/>
    </xf>
    <xf numFmtId="0" fontId="4" fillId="0" borderId="6" xfId="0" applyFont="1" applyFill="1" applyBorder="1" applyAlignment="1">
      <alignment horizontal="center" vertical="center"/>
    </xf>
    <xf numFmtId="0" fontId="11" fillId="0" borderId="1" xfId="0" applyFont="1" applyFill="1" applyBorder="1" applyAlignment="1">
      <alignment horizontal="center"/>
    </xf>
    <xf numFmtId="0" fontId="5" fillId="0" borderId="0" xfId="0" applyNumberFormat="1" applyFont="1" applyFill="1" applyAlignment="1">
      <alignment horizontal="center" vertical="center" wrapText="1"/>
    </xf>
    <xf numFmtId="0" fontId="7" fillId="0" borderId="0" xfId="0" applyFont="1" applyFill="1" applyAlignment="1">
      <alignment horizontal="centerContinuous"/>
    </xf>
    <xf numFmtId="0" fontId="16" fillId="0" borderId="0" xfId="0" applyFont="1" applyFill="1" applyAlignment="1">
      <alignment horizontal="centerContinuous"/>
    </xf>
    <xf numFmtId="0" fontId="5" fillId="0" borderId="0" xfId="0" applyFont="1" applyFill="1" applyAlignment="1">
      <alignment horizontal="right"/>
    </xf>
    <xf numFmtId="0" fontId="11" fillId="0" borderId="1" xfId="0" applyFont="1" applyFill="1" applyBorder="1"/>
    <xf numFmtId="0" fontId="11" fillId="0" borderId="2" xfId="0" applyFont="1" applyFill="1" applyBorder="1"/>
    <xf numFmtId="0" fontId="3" fillId="0" borderId="2" xfId="0" applyFont="1" applyFill="1" applyBorder="1" applyAlignment="1">
      <alignment wrapText="1"/>
    </xf>
    <xf numFmtId="3" fontId="4" fillId="0" borderId="2" xfId="0" applyNumberFormat="1" applyFont="1" applyFill="1" applyBorder="1"/>
    <xf numFmtId="0" fontId="7" fillId="0" borderId="0" xfId="0" applyFont="1" applyFill="1"/>
    <xf numFmtId="0" fontId="4" fillId="0" borderId="2" xfId="0" applyFont="1" applyFill="1" applyBorder="1" applyAlignment="1">
      <alignment horizontal="center" vertical="center"/>
    </xf>
    <xf numFmtId="0" fontId="4" fillId="0" borderId="2" xfId="0" applyFont="1" applyFill="1" applyBorder="1" applyAlignment="1">
      <alignment horizontal="left" wrapText="1"/>
    </xf>
    <xf numFmtId="0" fontId="3" fillId="0" borderId="7" xfId="0" applyFont="1" applyFill="1" applyBorder="1" applyAlignment="1">
      <alignment horizontal="center"/>
    </xf>
    <xf numFmtId="0" fontId="3" fillId="0" borderId="4" xfId="0" applyFont="1" applyFill="1" applyBorder="1" applyAlignment="1" quotePrefix="1">
      <alignment horizontal="center"/>
    </xf>
    <xf numFmtId="0" fontId="3" fillId="0" borderId="4" xfId="0" applyFont="1" applyFill="1" applyBorder="1"/>
    <xf numFmtId="0" fontId="4" fillId="0" borderId="0" xfId="0" applyFont="1" applyFill="1" applyAlignment="1">
      <alignment horizontal="right"/>
    </xf>
    <xf numFmtId="0" fontId="4" fillId="0" borderId="0" xfId="0" applyFont="1" applyFill="1" applyAlignment="1">
      <alignment horizontal="centerContinuous" wrapText="1"/>
    </xf>
    <xf numFmtId="0" fontId="15" fillId="0" borderId="0" xfId="0" applyFont="1" applyFill="1" applyAlignment="1">
      <alignment horizontal="right"/>
    </xf>
    <xf numFmtId="0" fontId="4" fillId="0" borderId="8" xfId="0" applyFont="1" applyFill="1" applyBorder="1" applyAlignment="1">
      <alignment horizontal="center" vertic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xf numFmtId="0" fontId="5" fillId="0" borderId="2" xfId="0" applyFont="1" applyFill="1" applyBorder="1" applyAlignment="1" quotePrefix="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vertical="center" wrapText="1"/>
    </xf>
    <xf numFmtId="0" fontId="4" fillId="0" borderId="4" xfId="0" applyFont="1" applyFill="1" applyBorder="1" applyAlignment="1">
      <alignment horizontal="center"/>
    </xf>
    <xf numFmtId="0" fontId="4" fillId="0" borderId="4" xfId="0" applyFont="1" applyFill="1" applyBorder="1"/>
    <xf numFmtId="3" fontId="9" fillId="0" borderId="4" xfId="0" applyNumberFormat="1" applyFont="1" applyFill="1" applyBorder="1"/>
    <xf numFmtId="0" fontId="8" fillId="0" borderId="0" xfId="0" applyFont="1" applyFill="1" applyAlignment="1">
      <alignment horizontal="left"/>
    </xf>
    <xf numFmtId="0" fontId="8" fillId="0" borderId="0" xfId="0" applyFont="1" applyFill="1" applyAlignment="1" quotePrefix="1">
      <alignment horizontal="left"/>
    </xf>
    <xf numFmtId="0" fontId="8" fillId="0" borderId="0" xfId="0" applyFont="1" applyFill="1" applyBorder="1" quotePrefix="1"/>
    <xf numFmtId="0" fontId="9" fillId="0" borderId="0" xfId="23" applyFont="1" applyFill="1">
      <alignment/>
      <protection/>
    </xf>
    <xf numFmtId="0" fontId="4" fillId="0" borderId="0" xfId="0" applyFont="1" applyFill="1" applyAlignment="1">
      <alignment/>
    </xf>
    <xf numFmtId="0" fontId="7" fillId="0" borderId="0" xfId="0" applyFont="1" applyFill="1" applyAlignment="1">
      <alignment horizontal="centerContinuous" wrapText="1"/>
    </xf>
    <xf numFmtId="0" fontId="7" fillId="0" borderId="0" xfId="0" applyFont="1" applyFill="1" applyAlignment="1" quotePrefix="1">
      <alignment horizontal="centerContinuous"/>
    </xf>
    <xf numFmtId="0" fontId="17" fillId="0" borderId="9" xfId="0" applyFont="1" applyFill="1" applyBorder="1" applyAlignment="1">
      <alignment horizontal="center" vertical="center" wrapText="1"/>
    </xf>
    <xf numFmtId="0" fontId="4" fillId="0" borderId="1" xfId="0" applyFont="1" applyFill="1" applyBorder="1"/>
    <xf numFmtId="3" fontId="8" fillId="0" borderId="2" xfId="0" applyNumberFormat="1" applyFont="1" applyFill="1" applyBorder="1"/>
    <xf numFmtId="3" fontId="9" fillId="0" borderId="2" xfId="0" applyNumberFormat="1" applyFont="1" applyFill="1" applyBorder="1"/>
    <xf numFmtId="0" fontId="5" fillId="0" borderId="2" xfId="0" applyFont="1" applyFill="1" applyBorder="1" applyAlignment="1">
      <alignment horizontal="center"/>
    </xf>
    <xf numFmtId="0" fontId="3" fillId="0" borderId="2" xfId="0" applyFont="1" applyFill="1" applyBorder="1" applyAlignment="1">
      <alignment horizontal="left" vertical="center" wrapText="1"/>
    </xf>
    <xf numFmtId="0" fontId="5" fillId="0" borderId="2" xfId="0" applyFont="1" applyFill="1" applyBorder="1" applyAlignment="1">
      <alignment horizontal="center"/>
    </xf>
    <xf numFmtId="0" fontId="5" fillId="0" borderId="2" xfId="0" applyFont="1" applyFill="1" applyBorder="1"/>
    <xf numFmtId="0" fontId="6" fillId="0" borderId="0" xfId="28" applyFont="1" applyFill="1">
      <alignment/>
      <protection/>
    </xf>
    <xf numFmtId="165" fontId="19" fillId="0" borderId="0" xfId="20" applyNumberFormat="1" applyFont="1" applyFill="1" applyAlignment="1">
      <alignment horizontal="right"/>
    </xf>
    <xf numFmtId="0" fontId="19" fillId="0" borderId="0" xfId="28" applyFont="1" applyFill="1" applyAlignment="1">
      <alignment vertical="top"/>
      <protection/>
    </xf>
    <xf numFmtId="165" fontId="19" fillId="0" borderId="0" xfId="20" applyNumberFormat="1" applyFont="1" applyFill="1"/>
    <xf numFmtId="0" fontId="20" fillId="0" borderId="0" xfId="28" applyFont="1" applyFill="1" applyAlignment="1">
      <alignment horizontal="center"/>
      <protection/>
    </xf>
    <xf numFmtId="0" fontId="6" fillId="0" borderId="0" xfId="28" applyFont="1" applyFill="1" applyAlignment="1">
      <alignment horizontal="right"/>
      <protection/>
    </xf>
    <xf numFmtId="44" fontId="20" fillId="0" borderId="0" xfId="21" applyFont="1" applyFill="1" applyAlignment="1">
      <alignment horizontal="right"/>
    </xf>
    <xf numFmtId="165" fontId="15" fillId="0" borderId="0" xfId="20" applyNumberFormat="1" applyFont="1" applyFill="1" applyAlignment="1">
      <alignment horizontal="right"/>
    </xf>
    <xf numFmtId="0" fontId="4" fillId="0" borderId="6" xfId="28" applyFont="1" applyFill="1" applyBorder="1" applyAlignment="1">
      <alignment horizontal="center" vertical="center" wrapText="1"/>
      <protection/>
    </xf>
    <xf numFmtId="165" fontId="4" fillId="0" borderId="6" xfId="20" applyNumberFormat="1" applyFont="1" applyFill="1" applyBorder="1" applyAlignment="1">
      <alignment horizontal="center" vertical="center" wrapText="1"/>
    </xf>
    <xf numFmtId="0" fontId="6" fillId="0" borderId="0" xfId="28" applyFont="1" applyFill="1" applyAlignment="1">
      <alignment horizontal="center"/>
      <protection/>
    </xf>
    <xf numFmtId="0" fontId="4" fillId="0" borderId="1" xfId="28" applyFont="1" applyFill="1" applyBorder="1" applyAlignment="1">
      <alignment horizontal="center" wrapText="1"/>
      <protection/>
    </xf>
    <xf numFmtId="165" fontId="4" fillId="0" borderId="1" xfId="20" applyNumberFormat="1" applyFont="1" applyFill="1" applyBorder="1" applyAlignment="1">
      <alignment/>
    </xf>
    <xf numFmtId="0" fontId="19" fillId="0" borderId="0" xfId="28" applyFont="1" applyFill="1">
      <alignment/>
      <protection/>
    </xf>
    <xf numFmtId="0" fontId="4" fillId="0" borderId="2" xfId="28" applyFont="1" applyFill="1" applyBorder="1" applyAlignment="1">
      <alignment horizontal="center" wrapText="1"/>
      <protection/>
    </xf>
    <xf numFmtId="0" fontId="4" fillId="0" borderId="2" xfId="28" applyFont="1" applyFill="1" applyBorder="1" applyAlignment="1">
      <alignment horizontal="left" wrapText="1"/>
      <protection/>
    </xf>
    <xf numFmtId="165" fontId="4" fillId="0" borderId="2" xfId="20" applyNumberFormat="1" applyFont="1" applyFill="1" applyBorder="1" applyAlignment="1">
      <alignment/>
    </xf>
    <xf numFmtId="0" fontId="3" fillId="0" borderId="2" xfId="28" applyFont="1" applyFill="1" applyBorder="1" applyAlignment="1">
      <alignment horizontal="left" wrapText="1"/>
      <protection/>
    </xf>
    <xf numFmtId="0" fontId="4" fillId="0" borderId="2" xfId="28" applyFont="1" applyFill="1" applyBorder="1" applyAlignment="1">
      <alignment wrapText="1"/>
      <protection/>
    </xf>
    <xf numFmtId="0" fontId="3" fillId="0" borderId="2" xfId="0" applyFont="1" applyFill="1" applyBorder="1" applyAlignment="1">
      <alignment horizontal="center" wrapText="1"/>
    </xf>
    <xf numFmtId="166" fontId="3" fillId="0" borderId="2" xfId="0" applyNumberFormat="1" applyFont="1" applyFill="1" applyBorder="1" applyAlignment="1">
      <alignment wrapText="1"/>
    </xf>
    <xf numFmtId="166" fontId="5" fillId="0" borderId="2" xfId="0" applyNumberFormat="1" applyFont="1" applyFill="1" applyBorder="1" applyAlignment="1">
      <alignment wrapText="1"/>
    </xf>
    <xf numFmtId="0" fontId="3" fillId="0" borderId="2" xfId="30" applyFont="1" applyFill="1" applyBorder="1" applyAlignment="1">
      <alignment horizontal="center" wrapText="1"/>
      <protection/>
    </xf>
    <xf numFmtId="166" fontId="3" fillId="0" borderId="2" xfId="30" applyNumberFormat="1" applyFont="1" applyFill="1" applyBorder="1" applyAlignment="1">
      <alignment wrapText="1"/>
      <protection/>
    </xf>
    <xf numFmtId="0" fontId="3" fillId="0" borderId="2" xfId="30" applyFont="1" applyFill="1" applyBorder="1" applyAlignment="1">
      <alignment horizontal="center" vertical="center" wrapText="1"/>
      <protection/>
    </xf>
    <xf numFmtId="166" fontId="3" fillId="0" borderId="2" xfId="30" applyNumberFormat="1" applyFont="1" applyFill="1" applyBorder="1" applyAlignment="1">
      <alignment horizontal="justify" wrapText="1"/>
      <protection/>
    </xf>
    <xf numFmtId="165" fontId="3" fillId="0" borderId="2" xfId="20" applyNumberFormat="1" applyFont="1" applyFill="1" applyBorder="1" applyAlignment="1">
      <alignment/>
    </xf>
    <xf numFmtId="0" fontId="3" fillId="0" borderId="2" xfId="28" applyFont="1" applyFill="1" applyBorder="1" applyAlignment="1">
      <alignment horizontal="center" wrapText="1"/>
      <protection/>
    </xf>
    <xf numFmtId="0" fontId="5" fillId="0" borderId="2" xfId="28" applyFont="1" applyFill="1" applyBorder="1" applyAlignment="1">
      <alignment wrapText="1"/>
      <protection/>
    </xf>
    <xf numFmtId="165" fontId="4" fillId="0" borderId="7" xfId="20" applyNumberFormat="1" applyFont="1" applyFill="1" applyBorder="1" applyAlignment="1">
      <alignment/>
    </xf>
    <xf numFmtId="0" fontId="4" fillId="0" borderId="4" xfId="28" applyFont="1" applyFill="1" applyBorder="1" applyAlignment="1">
      <alignment horizontal="center" wrapText="1"/>
      <protection/>
    </xf>
    <xf numFmtId="0" fontId="4" fillId="0" borderId="4" xfId="28" applyFont="1" applyFill="1" applyBorder="1" applyAlignment="1">
      <alignment wrapText="1"/>
      <protection/>
    </xf>
    <xf numFmtId="165" fontId="6" fillId="0" borderId="4" xfId="20" applyNumberFormat="1" applyFont="1" applyFill="1" applyBorder="1"/>
    <xf numFmtId="165" fontId="6" fillId="0" borderId="0" xfId="20" applyNumberFormat="1" applyFont="1" applyFill="1"/>
    <xf numFmtId="0" fontId="3" fillId="0" borderId="0" xfId="0" applyFont="1" applyFill="1" applyAlignment="1">
      <alignment horizontal="center"/>
    </xf>
    <xf numFmtId="0" fontId="3" fillId="0" borderId="0" xfId="0" applyFont="1" applyFill="1" applyAlignment="1">
      <alignment horizontal="right"/>
    </xf>
    <xf numFmtId="0" fontId="3" fillId="0" borderId="0" xfId="23" applyFont="1" applyFill="1">
      <alignment/>
      <protection/>
    </xf>
    <xf numFmtId="0" fontId="8" fillId="0" borderId="0" xfId="23" applyFont="1" applyFill="1" applyAlignment="1">
      <alignment horizontal="left"/>
      <protection/>
    </xf>
    <xf numFmtId="0" fontId="6" fillId="0" borderId="0" xfId="23" applyFont="1" applyFill="1">
      <alignment/>
      <protection/>
    </xf>
    <xf numFmtId="0" fontId="23" fillId="0" borderId="12" xfId="33" applyFont="1" applyBorder="1" applyAlignment="1">
      <alignment horizontal="center" vertical="center" wrapText="1"/>
      <protection/>
    </xf>
    <xf numFmtId="0" fontId="23" fillId="0" borderId="12" xfId="33" applyFont="1" applyBorder="1" applyAlignment="1">
      <alignment vertical="center" wrapText="1"/>
      <protection/>
    </xf>
    <xf numFmtId="37" fontId="23" fillId="0" borderId="12" xfId="34" applyNumberFormat="1" applyFont="1" applyBorder="1" applyAlignment="1">
      <alignment vertical="center"/>
    </xf>
    <xf numFmtId="0" fontId="23" fillId="0" borderId="2" xfId="33" applyFont="1" applyBorder="1" applyAlignment="1">
      <alignment horizontal="center" vertical="center" wrapText="1"/>
      <protection/>
    </xf>
    <xf numFmtId="0" fontId="23" fillId="0" borderId="2" xfId="33" applyFont="1" applyBorder="1" applyAlignment="1">
      <alignment vertical="center" wrapText="1"/>
      <protection/>
    </xf>
    <xf numFmtId="37" fontId="23" fillId="0" borderId="2" xfId="34" applyNumberFormat="1" applyFont="1" applyBorder="1" applyAlignment="1">
      <alignment vertical="center"/>
    </xf>
    <xf numFmtId="0" fontId="23" fillId="0" borderId="4" xfId="33" applyFont="1" applyBorder="1" applyAlignment="1">
      <alignment horizontal="center" vertical="center" wrapText="1"/>
      <protection/>
    </xf>
    <xf numFmtId="0" fontId="23" fillId="0" borderId="4" xfId="33" applyFont="1" applyBorder="1" applyAlignment="1">
      <alignment vertical="center" wrapText="1"/>
      <protection/>
    </xf>
    <xf numFmtId="37" fontId="23" fillId="0" borderId="4" xfId="34" applyNumberFormat="1" applyFont="1" applyBorder="1" applyAlignment="1">
      <alignment vertical="center"/>
    </xf>
    <xf numFmtId="0" fontId="3" fillId="0" borderId="0" xfId="23" applyFont="1" applyFill="1" applyAlignment="1">
      <alignment horizontal="centerContinuous"/>
      <protection/>
    </xf>
    <xf numFmtId="0" fontId="15" fillId="0" borderId="0" xfId="23" applyFont="1" applyFill="1" applyBorder="1" applyAlignment="1">
      <alignment horizontal="right"/>
      <protection/>
    </xf>
    <xf numFmtId="0" fontId="4" fillId="0" borderId="1" xfId="23" applyFont="1" applyFill="1" applyBorder="1" applyAlignment="1">
      <alignment horizontal="center"/>
      <protection/>
    </xf>
    <xf numFmtId="0" fontId="4" fillId="0" borderId="11" xfId="23" applyFont="1" applyFill="1" applyBorder="1">
      <alignment/>
      <protection/>
    </xf>
    <xf numFmtId="0" fontId="3" fillId="0" borderId="12" xfId="23" applyFont="1" applyFill="1" applyBorder="1" applyAlignment="1">
      <alignment horizontal="center"/>
      <protection/>
    </xf>
    <xf numFmtId="0" fontId="3" fillId="0" borderId="13" xfId="23" applyFont="1" applyFill="1" applyBorder="1">
      <alignment/>
      <protection/>
    </xf>
    <xf numFmtId="3" fontId="3" fillId="0" borderId="12" xfId="23" applyNumberFormat="1" applyFont="1" applyFill="1" applyBorder="1">
      <alignment/>
      <protection/>
    </xf>
    <xf numFmtId="3" fontId="3" fillId="2" borderId="12" xfId="23" applyNumberFormat="1" applyFont="1" applyFill="1" applyBorder="1">
      <alignment/>
      <protection/>
    </xf>
    <xf numFmtId="0" fontId="3" fillId="0" borderId="2" xfId="23" applyFont="1" applyFill="1" applyBorder="1" applyAlignment="1">
      <alignment horizontal="center"/>
      <protection/>
    </xf>
    <xf numFmtId="0" fontId="3" fillId="0" borderId="3" xfId="23" applyFont="1" applyFill="1" applyBorder="1">
      <alignment/>
      <protection/>
    </xf>
    <xf numFmtId="3" fontId="3" fillId="0" borderId="2" xfId="23" applyNumberFormat="1" applyFont="1" applyFill="1" applyBorder="1">
      <alignment/>
      <protection/>
    </xf>
    <xf numFmtId="0" fontId="3" fillId="0" borderId="4" xfId="23" applyFont="1" applyFill="1" applyBorder="1" applyAlignment="1">
      <alignment horizontal="center"/>
      <protection/>
    </xf>
    <xf numFmtId="0" fontId="3" fillId="0" borderId="5" xfId="0" applyFont="1" applyFill="1" applyBorder="1"/>
    <xf numFmtId="3" fontId="3" fillId="0" borderId="4" xfId="23" applyNumberFormat="1" applyFont="1" applyFill="1" applyBorder="1">
      <alignment/>
      <protection/>
    </xf>
    <xf numFmtId="0" fontId="8" fillId="0" borderId="0" xfId="23" applyFont="1" applyFill="1">
      <alignment/>
      <protection/>
    </xf>
    <xf numFmtId="0" fontId="24" fillId="0" borderId="0" xfId="23" applyFont="1" applyFill="1" applyAlignment="1" quotePrefix="1">
      <alignment horizontal="centerContinuous"/>
      <protection/>
    </xf>
    <xf numFmtId="0" fontId="7" fillId="0" borderId="0" xfId="23" applyFont="1" applyFill="1" applyAlignment="1" quotePrefix="1">
      <alignment horizontal="centerContinuous"/>
      <protection/>
    </xf>
    <xf numFmtId="3" fontId="7" fillId="0" borderId="0" xfId="35" applyNumberFormat="1" applyFont="1" applyFill="1" applyBorder="1" applyAlignment="1">
      <alignment horizontal="center" vertical="center" wrapText="1"/>
      <protection/>
    </xf>
    <xf numFmtId="3" fontId="9" fillId="0" borderId="0" xfId="35" applyNumberFormat="1" applyFont="1" applyFill="1" applyBorder="1" applyAlignment="1">
      <alignment vertical="center" wrapText="1"/>
      <protection/>
    </xf>
    <xf numFmtId="37"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left" vertical="center" wrapText="1"/>
    </xf>
    <xf numFmtId="1" fontId="9" fillId="0" borderId="2" xfId="35" applyNumberFormat="1" applyFont="1" applyFill="1" applyBorder="1" applyAlignment="1">
      <alignment horizontal="center" vertical="center" wrapText="1"/>
      <protection/>
    </xf>
    <xf numFmtId="1" fontId="9" fillId="0" borderId="2" xfId="35" applyNumberFormat="1" applyFont="1" applyFill="1" applyBorder="1" applyAlignment="1">
      <alignment horizontal="right" vertical="center"/>
      <protection/>
    </xf>
    <xf numFmtId="1" fontId="9" fillId="0" borderId="0" xfId="35" applyNumberFormat="1" applyFont="1" applyFill="1" applyAlignment="1">
      <alignment vertical="center"/>
      <protection/>
    </xf>
    <xf numFmtId="37" fontId="3" fillId="0" borderId="2" xfId="0" applyNumberFormat="1" applyFont="1" applyFill="1" applyBorder="1" applyAlignment="1">
      <alignment horizontal="center" vertical="center" wrapText="1"/>
    </xf>
    <xf numFmtId="3" fontId="9" fillId="0" borderId="2" xfId="35" applyNumberFormat="1" applyFont="1" applyFill="1" applyBorder="1" applyAlignment="1" quotePrefix="1">
      <alignment horizontal="center" vertical="center" wrapText="1"/>
      <protection/>
    </xf>
    <xf numFmtId="3" fontId="9" fillId="0" borderId="2" xfId="35" applyNumberFormat="1" applyFont="1" applyFill="1" applyBorder="1" applyAlignment="1" quotePrefix="1">
      <alignment horizontal="right" vertical="center" wrapText="1"/>
      <protection/>
    </xf>
    <xf numFmtId="37" fontId="25" fillId="0" borderId="2" xfId="0" applyNumberFormat="1" applyFont="1" applyFill="1" applyBorder="1" applyAlignment="1">
      <alignment horizontal="center" vertical="center" wrapText="1"/>
    </xf>
    <xf numFmtId="3" fontId="3" fillId="0" borderId="2" xfId="36" applyNumberFormat="1" applyFont="1" applyFill="1" applyBorder="1" applyAlignment="1">
      <alignment horizontal="left" vertical="center" wrapText="1"/>
      <protection/>
    </xf>
    <xf numFmtId="3" fontId="3" fillId="0" borderId="2" xfId="0" applyNumberFormat="1" applyFont="1" applyFill="1" applyBorder="1" applyAlignment="1">
      <alignment horizontal="left" vertical="center" wrapText="1"/>
    </xf>
    <xf numFmtId="0" fontId="3" fillId="0" borderId="2" xfId="39" applyFont="1" applyFill="1" applyBorder="1" applyAlignment="1">
      <alignment horizontal="left" vertical="center" wrapText="1"/>
      <protection/>
    </xf>
    <xf numFmtId="3" fontId="3" fillId="0" borderId="2" xfId="0" applyNumberFormat="1" applyFont="1" applyFill="1" applyBorder="1" applyAlignment="1">
      <alignment vertical="center" wrapText="1"/>
    </xf>
    <xf numFmtId="0" fontId="3" fillId="0" borderId="2" xfId="41" applyFont="1" applyFill="1" applyBorder="1" applyAlignment="1">
      <alignment vertical="center" wrapText="1"/>
      <protection/>
    </xf>
    <xf numFmtId="37" fontId="3" fillId="0" borderId="2" xfId="0" applyNumberFormat="1" applyFont="1" applyFill="1" applyBorder="1" applyAlignment="1">
      <alignment horizontal="left" vertical="center" wrapText="1"/>
    </xf>
    <xf numFmtId="0" fontId="3" fillId="0" borderId="2" xfId="43" applyFont="1" applyFill="1" applyBorder="1" applyAlignment="1">
      <alignment horizontal="justify" vertical="center" wrapText="1"/>
      <protection/>
    </xf>
    <xf numFmtId="0" fontId="4" fillId="0" borderId="0" xfId="0" applyFont="1" applyFill="1" applyAlignment="1">
      <alignment horizontal="right"/>
    </xf>
    <xf numFmtId="0" fontId="11" fillId="0" borderId="6" xfId="33" applyFont="1" applyBorder="1" applyAlignment="1">
      <alignment horizontal="center" vertical="center" wrapText="1"/>
      <protection/>
    </xf>
    <xf numFmtId="0" fontId="3" fillId="0" borderId="14" xfId="23" applyFont="1" applyFill="1" applyBorder="1" applyAlignment="1">
      <alignment horizontal="center" vertical="center" wrapText="1"/>
      <protection/>
    </xf>
    <xf numFmtId="0" fontId="3" fillId="0" borderId="2" xfId="0" applyFont="1" applyFill="1" applyBorder="1" applyAlignment="1">
      <alignment horizontal="justify" vertical="center" wrapText="1"/>
    </xf>
    <xf numFmtId="0" fontId="11" fillId="0" borderId="6" xfId="33" applyFont="1" applyBorder="1" applyAlignment="1">
      <alignment vertical="center" wrapText="1"/>
      <protection/>
    </xf>
    <xf numFmtId="37" fontId="4" fillId="0" borderId="12"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3" fontId="9" fillId="0" borderId="12" xfId="35" applyNumberFormat="1" applyFont="1" applyFill="1" applyBorder="1" applyAlignment="1" quotePrefix="1">
      <alignment horizontal="center" vertical="center" wrapText="1"/>
      <protection/>
    </xf>
    <xf numFmtId="3" fontId="9" fillId="0" borderId="12" xfId="35" applyNumberFormat="1" applyFont="1" applyFill="1" applyBorder="1" applyAlignment="1" quotePrefix="1">
      <alignment horizontal="right" vertical="center" wrapText="1"/>
      <protection/>
    </xf>
    <xf numFmtId="3" fontId="9" fillId="0" borderId="2" xfId="35" applyNumberFormat="1" applyFont="1" applyFill="1" applyBorder="1" applyAlignment="1">
      <alignment vertical="center"/>
      <protection/>
    </xf>
    <xf numFmtId="3" fontId="9" fillId="0" borderId="2" xfId="35" applyNumberFormat="1" applyFont="1" applyFill="1" applyBorder="1" applyAlignment="1">
      <alignment horizontal="right" vertical="center" wrapText="1"/>
      <protection/>
    </xf>
    <xf numFmtId="3" fontId="9" fillId="0" borderId="2" xfId="35" applyNumberFormat="1" applyFont="1" applyFill="1" applyBorder="1" applyAlignment="1" quotePrefix="1">
      <alignment vertical="center" wrapText="1"/>
      <protection/>
    </xf>
    <xf numFmtId="3" fontId="25" fillId="0" borderId="2" xfId="36" applyNumberFormat="1" applyFont="1" applyFill="1" applyBorder="1" applyAlignment="1">
      <alignment horizontal="left" vertical="center" wrapText="1"/>
      <protection/>
    </xf>
    <xf numFmtId="1" fontId="3" fillId="0" borderId="2" xfId="38" applyNumberFormat="1" applyFont="1" applyFill="1" applyBorder="1" applyAlignment="1">
      <alignment vertical="center" wrapText="1"/>
      <protection/>
    </xf>
    <xf numFmtId="3" fontId="25" fillId="0" borderId="2" xfId="0" applyNumberFormat="1" applyFont="1" applyFill="1" applyBorder="1" applyAlignment="1">
      <alignment horizontal="left" vertical="center" wrapText="1"/>
    </xf>
    <xf numFmtId="2" fontId="25" fillId="0" borderId="2" xfId="0" applyNumberFormat="1" applyFont="1" applyFill="1" applyBorder="1" applyAlignment="1">
      <alignment horizontal="left" vertical="center" wrapText="1"/>
    </xf>
    <xf numFmtId="0" fontId="25" fillId="0" borderId="2" xfId="0" applyFont="1" applyFill="1" applyBorder="1" applyAlignment="1">
      <alignment vertical="center" wrapText="1"/>
    </xf>
    <xf numFmtId="0" fontId="25" fillId="0" borderId="2" xfId="0" applyFont="1" applyFill="1" applyBorder="1" applyAlignment="1">
      <alignment horizontal="left" vertical="center" wrapText="1"/>
    </xf>
    <xf numFmtId="0" fontId="25" fillId="0" borderId="2" xfId="39" applyFont="1" applyFill="1" applyBorder="1" applyAlignment="1">
      <alignment horizontal="left" vertical="center" wrapText="1"/>
      <protection/>
    </xf>
    <xf numFmtId="1" fontId="3" fillId="0" borderId="2" xfId="38" applyNumberFormat="1" applyFont="1" applyFill="1" applyBorder="1" applyAlignment="1">
      <alignment horizontal="left" vertical="center" wrapText="1"/>
      <protection/>
    </xf>
    <xf numFmtId="3" fontId="4" fillId="0" borderId="2" xfId="0" applyNumberFormat="1" applyFont="1" applyFill="1" applyBorder="1" applyAlignment="1">
      <alignment vertical="center" wrapText="1"/>
    </xf>
    <xf numFmtId="0" fontId="3" fillId="0" borderId="2" xfId="44" applyFont="1" applyFill="1" applyBorder="1" applyAlignment="1">
      <alignment vertical="center" wrapText="1"/>
      <protection/>
    </xf>
    <xf numFmtId="0" fontId="3" fillId="0" borderId="2" xfId="26" applyFont="1" applyFill="1" applyBorder="1" applyAlignment="1">
      <alignment horizontal="left" vertical="center" wrapText="1"/>
      <protection/>
    </xf>
    <xf numFmtId="37"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left" vertical="center" wrapText="1"/>
    </xf>
    <xf numFmtId="37" fontId="4" fillId="0" borderId="4" xfId="0" applyNumberFormat="1" applyFont="1" applyFill="1" applyBorder="1" applyAlignment="1">
      <alignment horizontal="center" vertical="center" wrapText="1"/>
    </xf>
    <xf numFmtId="3" fontId="4" fillId="0" borderId="4" xfId="0" applyNumberFormat="1" applyFont="1" applyFill="1" applyBorder="1" applyAlignment="1">
      <alignment horizontal="left" vertical="center" wrapText="1"/>
    </xf>
    <xf numFmtId="1" fontId="4" fillId="0" borderId="0" xfId="35" applyNumberFormat="1" applyFont="1" applyFill="1" applyAlignment="1">
      <alignment horizontal="center" vertical="center" wrapText="1"/>
      <protection/>
    </xf>
    <xf numFmtId="3" fontId="4" fillId="0" borderId="6" xfId="35" applyNumberFormat="1" applyFont="1" applyFill="1" applyBorder="1" applyAlignment="1">
      <alignment horizontal="center" vertical="center" wrapText="1"/>
      <protection/>
    </xf>
    <xf numFmtId="1" fontId="5" fillId="0" borderId="0" xfId="35" applyNumberFormat="1" applyFont="1" applyFill="1" applyAlignment="1">
      <alignment horizontal="center" vertical="center" wrapText="1"/>
      <protection/>
    </xf>
    <xf numFmtId="3" fontId="4" fillId="0" borderId="1" xfId="0" applyNumberFormat="1" applyFont="1" applyFill="1" applyBorder="1"/>
    <xf numFmtId="0" fontId="4" fillId="0" borderId="2" xfId="0"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4" fillId="0" borderId="2" xfId="0" applyFont="1" applyFill="1" applyBorder="1" applyAlignment="1">
      <alignment vertical="center"/>
    </xf>
    <xf numFmtId="0" fontId="18" fillId="0" borderId="2" xfId="0" applyFont="1" applyFill="1" applyBorder="1" applyAlignment="1">
      <alignment vertical="center"/>
    </xf>
    <xf numFmtId="0" fontId="4" fillId="0" borderId="4" xfId="0" applyFont="1" applyFill="1" applyBorder="1" applyAlignment="1">
      <alignment horizontal="center" vertical="center"/>
    </xf>
    <xf numFmtId="0" fontId="4" fillId="0" borderId="4" xfId="0" applyFont="1" applyFill="1" applyBorder="1" applyAlignment="1">
      <alignment vertical="center"/>
    </xf>
    <xf numFmtId="3" fontId="4"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5" fillId="0" borderId="2" xfId="0" applyNumberFormat="1" applyFont="1" applyFill="1" applyBorder="1" applyAlignment="1">
      <alignment vertical="center"/>
    </xf>
    <xf numFmtId="3" fontId="3" fillId="0" borderId="4" xfId="0" applyNumberFormat="1" applyFont="1" applyFill="1" applyBorder="1" applyAlignment="1">
      <alignment vertical="center"/>
    </xf>
    <xf numFmtId="3" fontId="5" fillId="0" borderId="4" xfId="0" applyNumberFormat="1" applyFont="1" applyFill="1" applyBorder="1" applyAlignment="1">
      <alignment vertical="center"/>
    </xf>
    <xf numFmtId="3" fontId="4" fillId="0" borderId="1" xfId="0" applyNumberFormat="1" applyFont="1" applyFill="1" applyBorder="1" applyAlignment="1">
      <alignment vertical="center"/>
    </xf>
    <xf numFmtId="3" fontId="9" fillId="0" borderId="2" xfId="0" applyNumberFormat="1" applyFont="1" applyFill="1" applyBorder="1" applyAlignment="1">
      <alignment vertical="center"/>
    </xf>
    <xf numFmtId="3" fontId="8" fillId="0" borderId="2" xfId="0" applyNumberFormat="1" applyFont="1" applyFill="1" applyBorder="1" applyAlignment="1">
      <alignment vertical="center"/>
    </xf>
    <xf numFmtId="165" fontId="3" fillId="0" borderId="2" xfId="20" applyNumberFormat="1" applyFont="1" applyFill="1" applyBorder="1" applyAlignment="1">
      <alignment/>
    </xf>
    <xf numFmtId="165" fontId="4" fillId="0" borderId="2" xfId="20" applyNumberFormat="1" applyFont="1" applyFill="1" applyBorder="1" applyAlignment="1">
      <alignment/>
    </xf>
    <xf numFmtId="3" fontId="4" fillId="0" borderId="1" xfId="23" applyNumberFormat="1" applyFont="1" applyFill="1" applyBorder="1">
      <alignment/>
      <protection/>
    </xf>
    <xf numFmtId="3" fontId="7" fillId="0" borderId="12" xfId="35" applyNumberFormat="1" applyFont="1" applyFill="1" applyBorder="1" applyAlignment="1" quotePrefix="1">
      <alignment vertical="center" wrapText="1"/>
      <protection/>
    </xf>
    <xf numFmtId="3" fontId="7" fillId="0" borderId="12" xfId="35" applyNumberFormat="1" applyFont="1" applyFill="1" applyBorder="1" applyAlignment="1" quotePrefix="1">
      <alignment horizontal="center" vertical="center" wrapText="1"/>
      <protection/>
    </xf>
    <xf numFmtId="3" fontId="7" fillId="0" borderId="12" xfId="35" applyNumberFormat="1" applyFont="1" applyFill="1" applyBorder="1" applyAlignment="1" quotePrefix="1">
      <alignment horizontal="right" vertical="center" wrapText="1"/>
      <protection/>
    </xf>
    <xf numFmtId="3" fontId="7" fillId="0" borderId="2" xfId="35" applyNumberFormat="1" applyFont="1" applyFill="1" applyBorder="1" applyAlignment="1">
      <alignment vertical="center"/>
      <protection/>
    </xf>
    <xf numFmtId="1" fontId="7" fillId="0" borderId="2" xfId="35" applyNumberFormat="1" applyFont="1" applyFill="1" applyBorder="1" applyAlignment="1">
      <alignment horizontal="right" vertical="center"/>
      <protection/>
    </xf>
    <xf numFmtId="3" fontId="7" fillId="0" borderId="2" xfId="35" applyNumberFormat="1" applyFont="1" applyFill="1" applyBorder="1" applyAlignment="1">
      <alignment horizontal="right" vertical="center" wrapText="1"/>
      <protection/>
    </xf>
    <xf numFmtId="3" fontId="7" fillId="0" borderId="2" xfId="35" applyNumberFormat="1" applyFont="1" applyFill="1" applyBorder="1" applyAlignment="1" quotePrefix="1">
      <alignment horizontal="center" vertical="center" wrapText="1"/>
      <protection/>
    </xf>
    <xf numFmtId="3" fontId="7" fillId="0" borderId="2" xfId="35" applyNumberFormat="1" applyFont="1" applyFill="1" applyBorder="1" applyAlignment="1" quotePrefix="1">
      <alignment vertical="center" wrapText="1"/>
      <protection/>
    </xf>
    <xf numFmtId="3" fontId="7" fillId="0" borderId="2" xfId="35" applyNumberFormat="1" applyFont="1" applyFill="1" applyBorder="1" applyAlignment="1" quotePrefix="1">
      <alignment horizontal="right" vertical="center" wrapText="1"/>
      <protection/>
    </xf>
    <xf numFmtId="3" fontId="7" fillId="0" borderId="0" xfId="35" applyNumberFormat="1" applyFont="1" applyFill="1" applyBorder="1" applyAlignment="1">
      <alignment vertical="center" wrapText="1"/>
      <protection/>
    </xf>
    <xf numFmtId="1" fontId="30" fillId="0" borderId="2" xfId="35" applyNumberFormat="1" applyFont="1" applyFill="1" applyBorder="1" applyAlignment="1">
      <alignment horizontal="center" vertical="center" wrapText="1"/>
      <protection/>
    </xf>
    <xf numFmtId="3" fontId="30" fillId="0" borderId="2" xfId="35" applyNumberFormat="1" applyFont="1" applyFill="1" applyBorder="1" applyAlignment="1">
      <alignment vertical="center"/>
      <protection/>
    </xf>
    <xf numFmtId="1" fontId="30" fillId="0" borderId="2" xfId="35" applyNumberFormat="1" applyFont="1" applyFill="1" applyBorder="1" applyAlignment="1">
      <alignment horizontal="right" vertical="center"/>
      <protection/>
    </xf>
    <xf numFmtId="3" fontId="30" fillId="0" borderId="2" xfId="35" applyNumberFormat="1" applyFont="1" applyFill="1" applyBorder="1" applyAlignment="1">
      <alignment horizontal="right" vertical="center" wrapText="1"/>
      <protection/>
    </xf>
    <xf numFmtId="3" fontId="30" fillId="0" borderId="2" xfId="35" applyNumberFormat="1" applyFont="1" applyFill="1" applyBorder="1" applyAlignment="1" quotePrefix="1">
      <alignment horizontal="center" vertical="center" wrapText="1"/>
      <protection/>
    </xf>
    <xf numFmtId="3" fontId="30" fillId="0" borderId="12" xfId="35" applyNumberFormat="1" applyFont="1" applyFill="1" applyBorder="1" applyAlignment="1" quotePrefix="1">
      <alignment horizontal="right" vertical="center" wrapText="1"/>
      <protection/>
    </xf>
    <xf numFmtId="3" fontId="30" fillId="0" borderId="12" xfId="35" applyNumberFormat="1" applyFont="1" applyFill="1" applyBorder="1" applyAlignment="1" quotePrefix="1">
      <alignment horizontal="center" vertical="center" wrapText="1"/>
      <protection/>
    </xf>
    <xf numFmtId="1" fontId="30" fillId="0" borderId="0" xfId="35" applyNumberFormat="1" applyFont="1" applyFill="1" applyAlignment="1">
      <alignment vertical="center"/>
      <protection/>
    </xf>
    <xf numFmtId="3" fontId="30" fillId="0" borderId="2" xfId="35" applyNumberFormat="1" applyFont="1" applyFill="1" applyBorder="1" applyAlignment="1" quotePrefix="1">
      <alignment vertical="center" wrapText="1"/>
      <protection/>
    </xf>
    <xf numFmtId="3" fontId="30" fillId="0" borderId="2" xfId="35" applyNumberFormat="1" applyFont="1" applyFill="1" applyBorder="1" applyAlignment="1" quotePrefix="1">
      <alignment horizontal="right" vertical="center" wrapText="1"/>
      <protection/>
    </xf>
    <xf numFmtId="3" fontId="30" fillId="0" borderId="0" xfId="35" applyNumberFormat="1" applyFont="1" applyFill="1" applyBorder="1" applyAlignment="1">
      <alignment vertical="center" wrapText="1"/>
      <protection/>
    </xf>
    <xf numFmtId="0" fontId="4" fillId="0" borderId="0" xfId="23" applyFont="1" applyFill="1">
      <alignment/>
      <protection/>
    </xf>
    <xf numFmtId="0" fontId="25" fillId="0" borderId="0" xfId="23" applyFont="1" applyFill="1">
      <alignment/>
      <protection/>
    </xf>
    <xf numFmtId="3" fontId="7" fillId="0" borderId="12" xfId="0" applyNumberFormat="1" applyFont="1" applyFill="1" applyBorder="1" applyAlignment="1">
      <alignment horizontal="center" vertical="center" wrapText="1"/>
    </xf>
    <xf numFmtId="3" fontId="7" fillId="0" borderId="12" xfId="0" applyNumberFormat="1" applyFont="1" applyFill="1" applyBorder="1" applyAlignment="1">
      <alignment vertical="center" wrapText="1"/>
    </xf>
    <xf numFmtId="3" fontId="7" fillId="0" borderId="2" xfId="0" applyNumberFormat="1" applyFont="1" applyFill="1" applyBorder="1" applyAlignment="1">
      <alignment horizontal="center" vertical="center" wrapText="1"/>
    </xf>
    <xf numFmtId="3" fontId="7" fillId="0" borderId="2" xfId="36" applyNumberFormat="1" applyFont="1" applyFill="1" applyBorder="1" applyAlignment="1">
      <alignment horizontal="right" vertical="center" wrapText="1"/>
      <protection/>
    </xf>
    <xf numFmtId="0" fontId="9" fillId="0" borderId="2" xfId="0" applyFont="1" applyFill="1" applyBorder="1" applyAlignment="1">
      <alignment horizontal="center" vertical="center" wrapText="1"/>
    </xf>
    <xf numFmtId="3" fontId="9" fillId="0" borderId="2" xfId="0" applyNumberFormat="1" applyFont="1" applyFill="1" applyBorder="1" applyAlignment="1">
      <alignment horizontal="right" vertical="center" wrapText="1"/>
    </xf>
    <xf numFmtId="3" fontId="30" fillId="0" borderId="2" xfId="36" applyNumberFormat="1" applyFont="1" applyFill="1" applyBorder="1" applyAlignment="1">
      <alignment horizontal="center" vertical="center" wrapText="1"/>
      <protection/>
    </xf>
    <xf numFmtId="3" fontId="30" fillId="0" borderId="2" xfId="0" applyNumberFormat="1" applyFont="1" applyFill="1" applyBorder="1" applyAlignment="1">
      <alignment horizontal="right" vertical="center" wrapText="1"/>
    </xf>
    <xf numFmtId="1" fontId="9" fillId="0" borderId="2" xfId="38" applyNumberFormat="1" applyFont="1" applyFill="1" applyBorder="1" applyAlignment="1">
      <alignment horizontal="center" vertical="center" wrapText="1"/>
      <protection/>
    </xf>
    <xf numFmtId="3" fontId="9" fillId="0" borderId="2" xfId="36" applyNumberFormat="1" applyFont="1" applyFill="1" applyBorder="1" applyAlignment="1">
      <alignment horizontal="center" vertical="center" wrapText="1"/>
      <protection/>
    </xf>
    <xf numFmtId="3" fontId="30" fillId="0" borderId="2" xfId="0" applyNumberFormat="1" applyFont="1" applyFill="1" applyBorder="1" applyAlignment="1">
      <alignment horizontal="center" vertical="center" wrapText="1"/>
    </xf>
    <xf numFmtId="37" fontId="9" fillId="0" borderId="2" xfId="0" applyNumberFormat="1" applyFont="1" applyFill="1" applyBorder="1" applyAlignment="1">
      <alignment horizontal="center" vertical="center" wrapText="1"/>
    </xf>
    <xf numFmtId="2" fontId="30" fillId="0" borderId="2"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0" fontId="9" fillId="0" borderId="2" xfId="39" applyFont="1" applyFill="1" applyBorder="1" applyAlignment="1">
      <alignment horizontal="center" vertical="center" wrapText="1"/>
      <protection/>
    </xf>
    <xf numFmtId="0" fontId="9" fillId="0" borderId="2" xfId="23" applyFont="1" applyFill="1" applyBorder="1">
      <alignment/>
      <protection/>
    </xf>
    <xf numFmtId="0" fontId="9" fillId="0" borderId="2" xfId="23" applyFont="1" applyFill="1" applyBorder="1" applyAlignment="1">
      <alignment wrapText="1"/>
      <protection/>
    </xf>
    <xf numFmtId="3" fontId="9" fillId="0" borderId="2" xfId="23" applyNumberFormat="1" applyFont="1" applyFill="1" applyBorder="1" applyAlignment="1">
      <alignment vertical="center"/>
      <protection/>
    </xf>
    <xf numFmtId="0" fontId="9" fillId="0" borderId="2" xfId="23" applyFont="1" applyFill="1" applyBorder="1" applyAlignment="1">
      <alignment vertical="center"/>
      <protection/>
    </xf>
    <xf numFmtId="3" fontId="9" fillId="0" borderId="2" xfId="23" applyNumberFormat="1" applyFont="1" applyFill="1" applyBorder="1" applyAlignment="1">
      <alignment horizontal="right" vertical="center" wrapText="1"/>
      <protection/>
    </xf>
    <xf numFmtId="0" fontId="30" fillId="0" borderId="2" xfId="23" applyFont="1" applyFill="1" applyBorder="1">
      <alignment/>
      <protection/>
    </xf>
    <xf numFmtId="0" fontId="30" fillId="0" borderId="2" xfId="23" applyFont="1" applyFill="1" applyBorder="1" applyAlignment="1">
      <alignment wrapText="1"/>
      <protection/>
    </xf>
    <xf numFmtId="3" fontId="30" fillId="0" borderId="2" xfId="23" applyNumberFormat="1" applyFont="1" applyFill="1" applyBorder="1" applyAlignment="1">
      <alignment vertical="center"/>
      <protection/>
    </xf>
    <xf numFmtId="0" fontId="30" fillId="0" borderId="2" xfId="23" applyFont="1" applyFill="1" applyBorder="1" applyAlignment="1">
      <alignment vertical="center"/>
      <protection/>
    </xf>
    <xf numFmtId="3" fontId="30" fillId="0" borderId="2" xfId="23" applyNumberFormat="1" applyFont="1" applyFill="1" applyBorder="1" applyAlignment="1">
      <alignment horizontal="right" vertical="center" wrapText="1"/>
      <protection/>
    </xf>
    <xf numFmtId="0" fontId="30" fillId="0" borderId="2" xfId="39" applyFont="1" applyFill="1" applyBorder="1" applyAlignment="1">
      <alignment horizontal="center" vertical="center" wrapText="1"/>
      <protection/>
    </xf>
    <xf numFmtId="3" fontId="7" fillId="0" borderId="2" xfId="36" applyNumberFormat="1" applyFont="1" applyFill="1" applyBorder="1" applyAlignment="1">
      <alignment horizontal="center" vertical="center" wrapText="1"/>
      <protection/>
    </xf>
    <xf numFmtId="0" fontId="7" fillId="0" borderId="2" xfId="23" applyFont="1" applyFill="1" applyBorder="1">
      <alignment/>
      <protection/>
    </xf>
    <xf numFmtId="0" fontId="7" fillId="0" borderId="2" xfId="23" applyFont="1" applyFill="1" applyBorder="1" applyAlignment="1">
      <alignment wrapText="1"/>
      <protection/>
    </xf>
    <xf numFmtId="3" fontId="7" fillId="0" borderId="2" xfId="23" applyNumberFormat="1" applyFont="1" applyFill="1" applyBorder="1" applyAlignment="1">
      <alignment vertical="center"/>
      <protection/>
    </xf>
    <xf numFmtId="0" fontId="7" fillId="0" borderId="2" xfId="23" applyFont="1" applyFill="1" applyBorder="1" applyAlignment="1">
      <alignment vertical="center"/>
      <protection/>
    </xf>
    <xf numFmtId="3" fontId="7" fillId="0" borderId="2" xfId="23" applyNumberFormat="1" applyFont="1" applyFill="1" applyBorder="1" applyAlignment="1">
      <alignment horizontal="right" vertical="center" wrapText="1"/>
      <protection/>
    </xf>
    <xf numFmtId="3" fontId="7" fillId="0" borderId="2" xfId="36" applyNumberFormat="1" applyFont="1" applyFill="1" applyBorder="1" applyAlignment="1">
      <alignment vertical="center" wrapText="1"/>
      <protection/>
    </xf>
    <xf numFmtId="3" fontId="9" fillId="0" borderId="2" xfId="0" applyNumberFormat="1" applyFont="1" applyFill="1" applyBorder="1" applyAlignment="1">
      <alignment horizontal="center" vertical="center" wrapText="1"/>
    </xf>
    <xf numFmtId="0" fontId="9" fillId="0" borderId="2" xfId="41" applyFont="1" applyFill="1" applyBorder="1" applyAlignment="1">
      <alignment horizontal="center" vertical="center" wrapText="1"/>
      <protection/>
    </xf>
    <xf numFmtId="0" fontId="9" fillId="0" borderId="2" xfId="44" applyFont="1" applyFill="1" applyBorder="1" applyAlignment="1">
      <alignment horizontal="center" vertical="center" wrapText="1"/>
      <protection/>
    </xf>
    <xf numFmtId="0" fontId="9" fillId="0" borderId="2" xfId="26" applyFont="1" applyFill="1" applyBorder="1" applyAlignment="1">
      <alignment horizontal="center" vertical="center" wrapText="1"/>
      <protection/>
    </xf>
    <xf numFmtId="3" fontId="7" fillId="0" borderId="2" xfId="0" applyNumberFormat="1" applyFont="1" applyFill="1" applyBorder="1" applyAlignment="1">
      <alignment horizontal="right" vertical="center" wrapText="1"/>
    </xf>
    <xf numFmtId="3" fontId="9" fillId="2" borderId="2" xfId="0" applyNumberFormat="1" applyFont="1" applyFill="1" applyBorder="1" applyAlignment="1">
      <alignment horizontal="center" vertical="center" wrapText="1"/>
    </xf>
    <xf numFmtId="3" fontId="9" fillId="2" borderId="2" xfId="0" applyNumberFormat="1" applyFont="1" applyFill="1" applyBorder="1" applyAlignment="1">
      <alignment horizontal="right" vertical="center" wrapText="1"/>
    </xf>
    <xf numFmtId="3" fontId="9" fillId="2" borderId="2" xfId="0" applyNumberFormat="1" applyFont="1" applyFill="1" applyBorder="1" applyAlignment="1">
      <alignment vertical="center" wrapText="1"/>
    </xf>
    <xf numFmtId="3" fontId="7" fillId="0" borderId="4" xfId="0"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xf>
    <xf numFmtId="0" fontId="7" fillId="0" borderId="4" xfId="23" applyFont="1" applyFill="1" applyBorder="1">
      <alignment/>
      <protection/>
    </xf>
    <xf numFmtId="0" fontId="7" fillId="0" borderId="4" xfId="23" applyFont="1" applyFill="1" applyBorder="1" applyAlignment="1">
      <alignment wrapText="1"/>
      <protection/>
    </xf>
    <xf numFmtId="3" fontId="7" fillId="0" borderId="4" xfId="23" applyNumberFormat="1" applyFont="1" applyFill="1" applyBorder="1" applyAlignment="1">
      <alignment vertical="center"/>
      <protection/>
    </xf>
    <xf numFmtId="0" fontId="7" fillId="0" borderId="4" xfId="23" applyFont="1" applyFill="1" applyBorder="1" applyAlignment="1">
      <alignment vertical="center"/>
      <protection/>
    </xf>
    <xf numFmtId="3" fontId="7" fillId="0" borderId="4" xfId="23" applyNumberFormat="1" applyFont="1" applyFill="1" applyBorder="1" applyAlignment="1">
      <alignment horizontal="right" vertical="center" wrapText="1"/>
      <protection/>
    </xf>
    <xf numFmtId="0" fontId="5" fillId="0" borderId="0" xfId="0" applyNumberFormat="1" applyFont="1" applyFill="1" applyAlignment="1">
      <alignment horizontal="center" vertical="center" wrapText="1"/>
    </xf>
    <xf numFmtId="0" fontId="7" fillId="0" borderId="0" xfId="0" applyFont="1" applyFill="1" applyAlignment="1">
      <alignment horizontal="center"/>
    </xf>
    <xf numFmtId="0" fontId="8" fillId="0" borderId="0" xfId="0" applyFont="1" applyFill="1" applyAlignment="1">
      <alignment horizontal="left"/>
    </xf>
    <xf numFmtId="0" fontId="4" fillId="0" borderId="0" xfId="0" applyFont="1" applyFill="1" applyAlignment="1">
      <alignment horizontal="right"/>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17" fillId="0" borderId="1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9" fillId="0" borderId="0" xfId="28" applyFont="1" applyFill="1" applyAlignment="1">
      <alignment horizontal="center"/>
      <protection/>
    </xf>
    <xf numFmtId="0" fontId="20" fillId="0" borderId="0" xfId="28" applyFont="1" applyFill="1" applyAlignment="1">
      <alignment horizontal="center"/>
      <protection/>
    </xf>
    <xf numFmtId="0" fontId="4" fillId="0" borderId="0" xfId="23" applyFont="1" applyFill="1" applyAlignment="1">
      <alignment horizontal="center"/>
      <protection/>
    </xf>
    <xf numFmtId="0" fontId="5" fillId="0" borderId="16" xfId="23" applyFont="1" applyFill="1" applyBorder="1" applyAlignment="1">
      <alignment horizontal="right"/>
      <protection/>
    </xf>
    <xf numFmtId="0" fontId="4" fillId="0" borderId="0" xfId="0" applyFont="1" applyFill="1" applyAlignment="1">
      <alignment horizontal="center"/>
    </xf>
    <xf numFmtId="0" fontId="11" fillId="0" borderId="15" xfId="33" applyFont="1" applyBorder="1" applyAlignment="1">
      <alignment horizontal="center" vertical="center" wrapText="1"/>
      <protection/>
    </xf>
    <xf numFmtId="0" fontId="11" fillId="0" borderId="17" xfId="33" applyFont="1" applyBorder="1" applyAlignment="1">
      <alignment horizontal="center" vertical="center" wrapText="1"/>
      <protection/>
    </xf>
    <xf numFmtId="0" fontId="11" fillId="0" borderId="8" xfId="33" applyFont="1" applyBorder="1" applyAlignment="1">
      <alignment horizontal="center" vertical="center" wrapText="1"/>
      <protection/>
    </xf>
    <xf numFmtId="0" fontId="11" fillId="0" borderId="6" xfId="33" applyFont="1" applyBorder="1" applyAlignment="1">
      <alignment horizontal="center" vertical="center" wrapText="1"/>
      <protection/>
    </xf>
    <xf numFmtId="0" fontId="4" fillId="0" borderId="14" xfId="23" applyFont="1" applyFill="1" applyBorder="1" applyAlignment="1">
      <alignment horizontal="center" vertical="center"/>
      <protection/>
    </xf>
    <xf numFmtId="0" fontId="4" fillId="0" borderId="9" xfId="23" applyFont="1" applyFill="1" applyBorder="1" applyAlignment="1">
      <alignment horizontal="center" vertical="center"/>
      <protection/>
    </xf>
    <xf numFmtId="0" fontId="4" fillId="0" borderId="12" xfId="23" applyFont="1" applyFill="1" applyBorder="1" applyAlignment="1">
      <alignment horizontal="center" vertical="center"/>
      <protection/>
    </xf>
    <xf numFmtId="0" fontId="11" fillId="0" borderId="14" xfId="33" applyFont="1" applyBorder="1" applyAlignment="1">
      <alignment horizontal="center" vertical="center" wrapText="1"/>
      <protection/>
    </xf>
    <xf numFmtId="0" fontId="11" fillId="0" borderId="10" xfId="33" applyFont="1" applyBorder="1" applyAlignment="1">
      <alignment horizontal="center" vertical="center" wrapText="1"/>
      <protection/>
    </xf>
    <xf numFmtId="0" fontId="4" fillId="0" borderId="15" xfId="23" applyFont="1" applyFill="1" applyBorder="1" applyAlignment="1">
      <alignment horizontal="center" vertical="center" wrapText="1"/>
      <protection/>
    </xf>
    <xf numFmtId="0" fontId="4" fillId="0" borderId="17" xfId="23" applyFont="1" applyFill="1" applyBorder="1" applyAlignment="1">
      <alignment horizontal="center" vertical="center" wrapText="1"/>
      <protection/>
    </xf>
    <xf numFmtId="0" fontId="4" fillId="0" borderId="8" xfId="23" applyFont="1" applyFill="1" applyBorder="1" applyAlignment="1">
      <alignment horizontal="center" vertical="center" wrapText="1"/>
      <protection/>
    </xf>
    <xf numFmtId="0" fontId="4" fillId="0" borderId="9" xfId="23" applyFont="1" applyFill="1" applyBorder="1" applyAlignment="1">
      <alignment horizontal="center" vertical="center" wrapText="1"/>
      <protection/>
    </xf>
    <xf numFmtId="0" fontId="3" fillId="0" borderId="18" xfId="23" applyFont="1" applyFill="1" applyBorder="1" applyAlignment="1">
      <alignment horizontal="center" vertical="center"/>
      <protection/>
    </xf>
    <xf numFmtId="0" fontId="3" fillId="0" borderId="19" xfId="23" applyFont="1" applyFill="1" applyBorder="1" applyAlignment="1">
      <alignment horizontal="center" vertical="center"/>
      <protection/>
    </xf>
    <xf numFmtId="0" fontId="19" fillId="0" borderId="0" xfId="23" applyFont="1" applyFill="1" applyAlignment="1">
      <alignment horizontal="center" wrapText="1"/>
      <protection/>
    </xf>
    <xf numFmtId="0" fontId="4" fillId="0" borderId="14" xfId="23" applyFont="1" applyFill="1" applyBorder="1" applyAlignment="1" quotePrefix="1">
      <alignment horizontal="center" vertical="center"/>
      <protection/>
    </xf>
    <xf numFmtId="0" fontId="4" fillId="0" borderId="9" xfId="23" applyFont="1" applyFill="1" applyBorder="1" applyAlignment="1" quotePrefix="1">
      <alignment horizontal="center" vertical="center"/>
      <protection/>
    </xf>
    <xf numFmtId="0" fontId="4" fillId="0" borderId="14" xfId="23" applyFont="1" applyFill="1" applyBorder="1" applyAlignment="1">
      <alignment horizontal="center" vertical="center" wrapText="1"/>
      <protection/>
    </xf>
    <xf numFmtId="3" fontId="4" fillId="0" borderId="15" xfId="35" applyNumberFormat="1" applyFont="1" applyFill="1" applyBorder="1" applyAlignment="1">
      <alignment horizontal="center" vertical="center" wrapText="1"/>
      <protection/>
    </xf>
    <xf numFmtId="3" fontId="4" fillId="0" borderId="17" xfId="35" applyNumberFormat="1" applyFont="1" applyFill="1" applyBorder="1" applyAlignment="1">
      <alignment horizontal="center" vertical="center" wrapText="1"/>
      <protection/>
    </xf>
    <xf numFmtId="3" fontId="4" fillId="0" borderId="8" xfId="35" applyNumberFormat="1" applyFont="1" applyFill="1" applyBorder="1" applyAlignment="1">
      <alignment horizontal="center" vertical="center" wrapText="1"/>
      <protection/>
    </xf>
    <xf numFmtId="3" fontId="4" fillId="0" borderId="6" xfId="35" applyNumberFormat="1" applyFont="1" applyFill="1" applyBorder="1" applyAlignment="1">
      <alignment horizontal="center" vertical="center" wrapText="1"/>
      <protection/>
    </xf>
    <xf numFmtId="1" fontId="5" fillId="0" borderId="0" xfId="35" applyNumberFormat="1" applyFont="1" applyFill="1" applyAlignment="1">
      <alignment horizontal="center" vertical="center" wrapText="1"/>
      <protection/>
    </xf>
    <xf numFmtId="3" fontId="4" fillId="0" borderId="14" xfId="35" applyNumberFormat="1" applyFont="1" applyFill="1" applyBorder="1" applyAlignment="1">
      <alignment horizontal="center" vertical="center" wrapText="1"/>
      <protection/>
    </xf>
    <xf numFmtId="3" fontId="4" fillId="0" borderId="10" xfId="35" applyNumberFormat="1" applyFont="1" applyFill="1" applyBorder="1" applyAlignment="1">
      <alignment horizontal="center" vertical="center" wrapText="1"/>
      <protection/>
    </xf>
    <xf numFmtId="0" fontId="15" fillId="0" borderId="16" xfId="0" applyFont="1" applyFill="1" applyBorder="1" applyAlignment="1">
      <alignment horizontal="right"/>
    </xf>
    <xf numFmtId="3" fontId="4" fillId="0" borderId="9" xfId="35" applyNumberFormat="1" applyFont="1" applyFill="1" applyBorder="1" applyAlignment="1">
      <alignment horizontal="center" vertical="center" wrapText="1"/>
      <protection/>
    </xf>
    <xf numFmtId="1" fontId="4" fillId="0" borderId="0" xfId="35" applyNumberFormat="1" applyFont="1" applyFill="1" applyAlignment="1">
      <alignment horizontal="center" vertical="center" wrapText="1"/>
      <protection/>
    </xf>
    <xf numFmtId="49" fontId="4" fillId="0" borderId="6" xfId="35" applyNumberFormat="1" applyFont="1" applyFill="1" applyBorder="1" applyAlignment="1">
      <alignment horizontal="center" vertical="center" wrapText="1"/>
      <protection/>
    </xf>
    <xf numFmtId="3" fontId="4" fillId="0" borderId="20" xfId="35" applyNumberFormat="1" applyFont="1" applyFill="1" applyBorder="1" applyAlignment="1">
      <alignment horizontal="center" vertical="center" wrapText="1"/>
      <protection/>
    </xf>
    <xf numFmtId="3" fontId="4" fillId="0" borderId="21" xfId="35" applyNumberFormat="1" applyFont="1" applyFill="1" applyBorder="1" applyAlignment="1">
      <alignment horizontal="center" vertical="center" wrapText="1"/>
      <protection/>
    </xf>
    <xf numFmtId="3" fontId="4" fillId="0" borderId="22" xfId="35" applyNumberFormat="1" applyFont="1" applyFill="1" applyBorder="1" applyAlignment="1">
      <alignment horizontal="center" vertical="center" wrapText="1"/>
      <protection/>
    </xf>
    <xf numFmtId="3" fontId="4" fillId="0" borderId="18" xfId="35" applyNumberFormat="1" applyFont="1" applyFill="1" applyBorder="1" applyAlignment="1">
      <alignment horizontal="center" vertical="center" wrapText="1"/>
      <protection/>
    </xf>
    <xf numFmtId="3" fontId="4" fillId="0" borderId="16" xfId="35" applyNumberFormat="1" applyFont="1" applyFill="1" applyBorder="1" applyAlignment="1">
      <alignment horizontal="center" vertical="center" wrapText="1"/>
      <protection/>
    </xf>
    <xf numFmtId="3" fontId="4" fillId="0" borderId="19" xfId="35" applyNumberFormat="1" applyFont="1" applyFill="1" applyBorder="1" applyAlignment="1">
      <alignment horizontal="center" vertical="center" wrapText="1"/>
      <protection/>
    </xf>
  </cellXfs>
  <cellStyles count="35">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Normal_Chi NSTW NSDP 2002 - PL" xfId="30"/>
    <cellStyle name="Normal 18" xfId="31"/>
    <cellStyle name="Comma 2 2 3" xfId="32"/>
    <cellStyle name="Normal 10" xfId="33"/>
    <cellStyle name="Comma 3" xfId="34"/>
    <cellStyle name="Normal_Bieu mau (CV )" xfId="35"/>
    <cellStyle name="Normal_KH 2015 - UB ra QĐ giao đầu năm" xfId="36"/>
    <cellStyle name="Comma 10 10 10" xfId="37"/>
    <cellStyle name="Normal_Bieu mau (CV ) 2" xfId="38"/>
    <cellStyle name="Excel Built-in Normal" xfId="39"/>
    <cellStyle name="~1" xfId="40"/>
    <cellStyle name="Normal_Worksheet in 4726_BKHÐT-TH_142317 (bao cao P.TH)_Copy of Bieu ke hoach dau tu 2016 (5-8-2015)-1" xfId="41"/>
    <cellStyle name="Normal 43" xfId="42"/>
    <cellStyle name="Normal 10 2 2" xfId="43"/>
    <cellStyle name="Normal_Bieu_TWHT(17.6.2015)" xfId="44"/>
    <cellStyle name="Comma 10" xfId="45"/>
    <cellStyle name="Comma 3 2" xfId="46"/>
    <cellStyle name="Normal 3 2" xfId="47"/>
    <cellStyle name="Normal 2 3" xfId="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topLeftCell="A19">
      <selection activeCell="B25" sqref="B25"/>
    </sheetView>
  </sheetViews>
  <sheetFormatPr defaultColWidth="12.8515625" defaultRowHeight="15"/>
  <cols>
    <col min="1" max="1" width="7.28125" style="3" customWidth="1"/>
    <col min="2" max="2" width="71.140625" style="3" customWidth="1"/>
    <col min="3" max="3" width="19.8515625" style="3" customWidth="1"/>
    <col min="4" max="16384" width="12.8515625" style="3" customWidth="1"/>
  </cols>
  <sheetData>
    <row r="1" spans="1:3" ht="21" customHeight="1">
      <c r="A1" s="25" t="s">
        <v>44</v>
      </c>
      <c r="B1" s="1"/>
      <c r="C1" s="46" t="s">
        <v>43</v>
      </c>
    </row>
    <row r="2" spans="1:3" ht="12.75" customHeight="1">
      <c r="A2" s="4"/>
      <c r="B2" s="4"/>
      <c r="C2" s="2"/>
    </row>
    <row r="3" spans="1:3" ht="20.25" customHeight="1">
      <c r="A3" s="1" t="s">
        <v>274</v>
      </c>
      <c r="B3" s="1"/>
      <c r="C3" s="2"/>
    </row>
    <row r="4" spans="1:5" ht="21" customHeight="1">
      <c r="A4" s="279" t="s">
        <v>465</v>
      </c>
      <c r="B4" s="279"/>
      <c r="C4" s="279"/>
      <c r="D4" s="5"/>
      <c r="E4" s="5"/>
    </row>
    <row r="5" spans="1:5" ht="21" customHeight="1">
      <c r="A5" s="32"/>
      <c r="B5" s="32"/>
      <c r="C5" s="32"/>
      <c r="D5" s="5"/>
      <c r="E5" s="5"/>
    </row>
    <row r="6" spans="1:3" ht="19.5" customHeight="1">
      <c r="A6" s="61"/>
      <c r="B6" s="61"/>
      <c r="C6" s="29" t="s">
        <v>0</v>
      </c>
    </row>
    <row r="7" spans="1:3" s="28" customFormat="1" ht="24.75" customHeight="1">
      <c r="A7" s="30" t="s">
        <v>1</v>
      </c>
      <c r="B7" s="49" t="s">
        <v>2</v>
      </c>
      <c r="C7" s="30" t="s">
        <v>42</v>
      </c>
    </row>
    <row r="8" spans="1:3" s="6" customFormat="1" ht="21.95" customHeight="1">
      <c r="A8" s="7" t="s">
        <v>3</v>
      </c>
      <c r="B8" s="31" t="s">
        <v>5</v>
      </c>
      <c r="C8" s="189">
        <v>14624976</v>
      </c>
    </row>
    <row r="9" spans="1:3" s="6" customFormat="1" ht="21.95" customHeight="1">
      <c r="A9" s="9" t="s">
        <v>6</v>
      </c>
      <c r="B9" s="27" t="s">
        <v>7</v>
      </c>
      <c r="C9" s="39">
        <v>5822800</v>
      </c>
    </row>
    <row r="10" spans="1:3" s="6" customFormat="1" ht="21.95" customHeight="1">
      <c r="A10" s="12">
        <v>1</v>
      </c>
      <c r="B10" s="13" t="s">
        <v>8</v>
      </c>
      <c r="C10" s="14">
        <v>3906900</v>
      </c>
    </row>
    <row r="11" spans="1:3" s="6" customFormat="1" ht="21.95" customHeight="1">
      <c r="A11" s="12">
        <v>2</v>
      </c>
      <c r="B11" s="13" t="s">
        <v>9</v>
      </c>
      <c r="C11" s="14">
        <v>1915900</v>
      </c>
    </row>
    <row r="12" spans="1:3" s="6" customFormat="1" ht="21.95" customHeight="1">
      <c r="A12" s="9" t="s">
        <v>10</v>
      </c>
      <c r="B12" s="27" t="s">
        <v>11</v>
      </c>
      <c r="C12" s="39">
        <v>8721876</v>
      </c>
    </row>
    <row r="13" spans="1:3" s="6" customFormat="1" ht="21.95" customHeight="1">
      <c r="A13" s="15" t="s">
        <v>41</v>
      </c>
      <c r="B13" s="26" t="s">
        <v>12</v>
      </c>
      <c r="C13" s="14">
        <v>7139971</v>
      </c>
    </row>
    <row r="14" spans="1:3" s="6" customFormat="1" ht="21.95" customHeight="1">
      <c r="A14" s="15" t="s">
        <v>41</v>
      </c>
      <c r="B14" s="26" t="s">
        <v>13</v>
      </c>
      <c r="C14" s="14">
        <v>1581905</v>
      </c>
    </row>
    <row r="15" spans="1:3" s="6" customFormat="1" ht="21.95" customHeight="1">
      <c r="A15" s="9" t="s">
        <v>14</v>
      </c>
      <c r="B15" s="27" t="s">
        <v>15</v>
      </c>
      <c r="C15" s="14"/>
    </row>
    <row r="16" spans="1:3" s="6" customFormat="1" ht="21.95" customHeight="1">
      <c r="A16" s="9" t="s">
        <v>16</v>
      </c>
      <c r="B16" s="27" t="s">
        <v>17</v>
      </c>
      <c r="C16" s="14"/>
    </row>
    <row r="17" spans="1:3" s="6" customFormat="1" ht="21.95" customHeight="1">
      <c r="A17" s="9" t="s">
        <v>18</v>
      </c>
      <c r="B17" s="27" t="s">
        <v>19</v>
      </c>
      <c r="C17" s="14"/>
    </row>
    <row r="18" spans="1:3" s="6" customFormat="1" ht="21.95" customHeight="1">
      <c r="A18" s="9" t="s">
        <v>4</v>
      </c>
      <c r="B18" s="9" t="s">
        <v>20</v>
      </c>
      <c r="C18" s="39">
        <v>14624976</v>
      </c>
    </row>
    <row r="19" spans="1:3" s="6" customFormat="1" ht="21.95" customHeight="1">
      <c r="A19" s="9" t="s">
        <v>6</v>
      </c>
      <c r="B19" s="10" t="s">
        <v>21</v>
      </c>
      <c r="C19" s="39">
        <v>13043071</v>
      </c>
    </row>
    <row r="20" spans="1:3" s="6" customFormat="1" ht="21.95" customHeight="1">
      <c r="A20" s="16">
        <v>1</v>
      </c>
      <c r="B20" s="13" t="s">
        <v>22</v>
      </c>
      <c r="C20" s="14">
        <v>4232209</v>
      </c>
    </row>
    <row r="21" spans="1:3" s="6" customFormat="1" ht="21.95" customHeight="1">
      <c r="A21" s="16">
        <v>2</v>
      </c>
      <c r="B21" s="13" t="s">
        <v>23</v>
      </c>
      <c r="C21" s="14">
        <v>8548701</v>
      </c>
    </row>
    <row r="22" spans="1:3" s="6" customFormat="1" ht="21.95" customHeight="1">
      <c r="A22" s="16">
        <v>3</v>
      </c>
      <c r="B22" s="13" t="s">
        <v>24</v>
      </c>
      <c r="C22" s="14"/>
    </row>
    <row r="23" spans="1:3" s="6" customFormat="1" ht="21.95" customHeight="1">
      <c r="A23" s="12">
        <v>4</v>
      </c>
      <c r="B23" s="13" t="s">
        <v>25</v>
      </c>
      <c r="C23" s="14">
        <v>1300</v>
      </c>
    </row>
    <row r="24" spans="1:3" s="6" customFormat="1" ht="21.95" customHeight="1">
      <c r="A24" s="12">
        <v>5</v>
      </c>
      <c r="B24" s="13" t="s">
        <v>26</v>
      </c>
      <c r="C24" s="14">
        <v>260861</v>
      </c>
    </row>
    <row r="25" spans="1:3" s="6" customFormat="1" ht="21.95" customHeight="1">
      <c r="A25" s="12">
        <v>6</v>
      </c>
      <c r="B25" s="13" t="s">
        <v>27</v>
      </c>
      <c r="C25" s="14"/>
    </row>
    <row r="26" spans="1:3" s="6" customFormat="1" ht="21.95" customHeight="1">
      <c r="A26" s="9" t="s">
        <v>10</v>
      </c>
      <c r="B26" s="10" t="s">
        <v>28</v>
      </c>
      <c r="C26" s="39">
        <v>1581905</v>
      </c>
    </row>
    <row r="27" spans="1:3" s="6" customFormat="1" ht="21.95" customHeight="1">
      <c r="A27" s="12">
        <v>1</v>
      </c>
      <c r="B27" s="13" t="s">
        <v>29</v>
      </c>
      <c r="C27" s="14"/>
    </row>
    <row r="28" spans="1:3" s="6" customFormat="1" ht="21.95" customHeight="1">
      <c r="A28" s="12">
        <f>A27+1</f>
        <v>2</v>
      </c>
      <c r="B28" s="13" t="s">
        <v>30</v>
      </c>
      <c r="C28" s="14">
        <v>1581905</v>
      </c>
    </row>
    <row r="29" spans="1:3" s="6" customFormat="1" ht="21.95" customHeight="1">
      <c r="A29" s="9" t="s">
        <v>31</v>
      </c>
      <c r="B29" s="17" t="s">
        <v>32</v>
      </c>
      <c r="C29" s="39">
        <v>80300</v>
      </c>
    </row>
    <row r="30" spans="1:3" s="6" customFormat="1" ht="21.95" customHeight="1">
      <c r="A30" s="9" t="s">
        <v>33</v>
      </c>
      <c r="B30" s="17" t="s">
        <v>34</v>
      </c>
      <c r="C30" s="39">
        <v>12500</v>
      </c>
    </row>
    <row r="31" spans="1:3" s="6" customFormat="1" ht="21.95" customHeight="1">
      <c r="A31" s="18">
        <v>1</v>
      </c>
      <c r="B31" s="19" t="s">
        <v>35</v>
      </c>
      <c r="C31" s="14"/>
    </row>
    <row r="32" spans="1:3" s="6" customFormat="1" ht="21.95" customHeight="1">
      <c r="A32" s="18">
        <v>2</v>
      </c>
      <c r="B32" s="19" t="s">
        <v>36</v>
      </c>
      <c r="C32" s="14">
        <v>12500</v>
      </c>
    </row>
    <row r="33" spans="1:3" s="6" customFormat="1" ht="21.95" customHeight="1">
      <c r="A33" s="9" t="s">
        <v>37</v>
      </c>
      <c r="B33" s="17" t="s">
        <v>38</v>
      </c>
      <c r="C33" s="39">
        <v>87900</v>
      </c>
    </row>
    <row r="34" spans="1:3" s="6" customFormat="1" ht="21.95" customHeight="1">
      <c r="A34" s="16">
        <v>1</v>
      </c>
      <c r="B34" s="20" t="s">
        <v>39</v>
      </c>
      <c r="C34" s="14">
        <v>80300</v>
      </c>
    </row>
    <row r="35" spans="1:3" s="6" customFormat="1" ht="21.95" customHeight="1">
      <c r="A35" s="21">
        <v>2</v>
      </c>
      <c r="B35" s="22" t="s">
        <v>40</v>
      </c>
      <c r="C35" s="23">
        <v>7600</v>
      </c>
    </row>
    <row r="36" spans="1:3" ht="18.75">
      <c r="A36" s="6"/>
      <c r="B36" s="24"/>
      <c r="C36" s="6"/>
    </row>
    <row r="37" spans="1:3" ht="11.25" customHeight="1">
      <c r="A37" s="6"/>
      <c r="B37" s="6"/>
      <c r="C37" s="6"/>
    </row>
    <row r="38" spans="1:3" ht="18.75">
      <c r="A38" s="6"/>
      <c r="B38" s="6"/>
      <c r="C38" s="6"/>
    </row>
    <row r="39" spans="1:3" ht="18.75">
      <c r="A39" s="6"/>
      <c r="B39" s="6"/>
      <c r="C39" s="6"/>
    </row>
    <row r="40" spans="1:3" ht="18.75">
      <c r="A40" s="6"/>
      <c r="B40" s="6"/>
      <c r="C40" s="6"/>
    </row>
    <row r="41" spans="1:3" ht="18.75">
      <c r="A41" s="6"/>
      <c r="B41" s="6"/>
      <c r="C41" s="6"/>
    </row>
    <row r="42" spans="1:3" ht="18.75">
      <c r="A42" s="6"/>
      <c r="B42" s="6"/>
      <c r="C42" s="6"/>
    </row>
    <row r="43" spans="1:3" ht="18.75">
      <c r="A43" s="6"/>
      <c r="B43" s="6"/>
      <c r="C43" s="6"/>
    </row>
    <row r="44" spans="1:3" ht="18.75">
      <c r="A44" s="6"/>
      <c r="B44" s="6"/>
      <c r="C44" s="6"/>
    </row>
    <row r="45" spans="1:3" ht="18.75">
      <c r="A45" s="6"/>
      <c r="B45" s="6"/>
      <c r="C45" s="6"/>
    </row>
    <row r="46" spans="1:3" ht="22.5" customHeight="1">
      <c r="A46" s="6"/>
      <c r="B46" s="6"/>
      <c r="C46" s="6"/>
    </row>
    <row r="47" spans="1:3" ht="18.75">
      <c r="A47" s="6"/>
      <c r="B47" s="6"/>
      <c r="C47" s="6"/>
    </row>
    <row r="48" spans="1:3" ht="18.75">
      <c r="A48" s="6"/>
      <c r="B48" s="6"/>
      <c r="C48" s="6"/>
    </row>
    <row r="49" spans="1:3" ht="18.75">
      <c r="A49" s="6"/>
      <c r="B49" s="6"/>
      <c r="C49" s="6"/>
    </row>
    <row r="50" spans="1:3" ht="18.75">
      <c r="A50" s="6"/>
      <c r="B50" s="6"/>
      <c r="C50" s="6"/>
    </row>
  </sheetData>
  <mergeCells count="1">
    <mergeCell ref="A4:C4"/>
  </mergeCells>
  <printOptions/>
  <pageMargins left="0.3" right="0.24"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topLeftCell="A28">
      <selection activeCell="B37" sqref="B37"/>
    </sheetView>
  </sheetViews>
  <sheetFormatPr defaultColWidth="12.8515625" defaultRowHeight="15"/>
  <cols>
    <col min="1" max="1" width="8.421875" style="3" customWidth="1"/>
    <col min="2" max="2" width="71.28125" style="3" customWidth="1"/>
    <col min="3" max="3" width="18.8515625" style="3" customWidth="1"/>
    <col min="4" max="16384" width="12.8515625" style="3" customWidth="1"/>
  </cols>
  <sheetData>
    <row r="1" spans="1:3" ht="21" customHeight="1">
      <c r="A1" s="25" t="s">
        <v>44</v>
      </c>
      <c r="B1" s="25"/>
      <c r="C1" s="46" t="s">
        <v>45</v>
      </c>
    </row>
    <row r="2" spans="1:3" ht="12.75" customHeight="1">
      <c r="A2" s="4"/>
      <c r="B2" s="4"/>
      <c r="C2" s="2"/>
    </row>
    <row r="3" spans="1:3" ht="21" customHeight="1">
      <c r="A3" s="1" t="s">
        <v>46</v>
      </c>
      <c r="B3" s="33"/>
      <c r="C3" s="34"/>
    </row>
    <row r="4" spans="1:3" ht="21" customHeight="1">
      <c r="A4" s="1" t="s">
        <v>275</v>
      </c>
      <c r="B4" s="33"/>
      <c r="C4" s="2"/>
    </row>
    <row r="5" spans="1:3" ht="21" customHeight="1">
      <c r="A5" s="279" t="str">
        <f>'46'!A4:C4</f>
        <v>(Kèm theo Công văn  số       /STC-QLNS ngày     tháng 02 năm 2022 của Sở Tài chính)</v>
      </c>
      <c r="B5" s="280"/>
      <c r="C5" s="279"/>
    </row>
    <row r="6" spans="1:3" ht="19.5" customHeight="1">
      <c r="A6" s="61"/>
      <c r="B6" s="61"/>
      <c r="C6" s="35" t="s">
        <v>0</v>
      </c>
    </row>
    <row r="7" spans="1:3" s="28" customFormat="1" ht="39.75" customHeight="1">
      <c r="A7" s="30" t="s">
        <v>1</v>
      </c>
      <c r="B7" s="49" t="s">
        <v>2</v>
      </c>
      <c r="C7" s="30" t="s">
        <v>42</v>
      </c>
    </row>
    <row r="8" spans="1:3" s="6" customFormat="1" ht="27.75" customHeight="1">
      <c r="A8" s="7" t="s">
        <v>3</v>
      </c>
      <c r="B8" s="36" t="s">
        <v>47</v>
      </c>
      <c r="C8" s="8"/>
    </row>
    <row r="9" spans="1:3" s="6" customFormat="1" ht="27.75" customHeight="1">
      <c r="A9" s="9" t="s">
        <v>6</v>
      </c>
      <c r="B9" s="37" t="s">
        <v>48</v>
      </c>
      <c r="C9" s="39">
        <f>C10+C11+C14+C15+C16+80300</f>
        <v>12546056</v>
      </c>
    </row>
    <row r="10" spans="1:3" s="6" customFormat="1" ht="27.75" customHeight="1">
      <c r="A10" s="12">
        <v>1</v>
      </c>
      <c r="B10" s="26" t="s">
        <v>49</v>
      </c>
      <c r="C10" s="14">
        <v>3743880</v>
      </c>
    </row>
    <row r="11" spans="1:3" s="6" customFormat="1" ht="27.75" customHeight="1">
      <c r="A11" s="15">
        <f>A10+1</f>
        <v>2</v>
      </c>
      <c r="B11" s="26" t="s">
        <v>11</v>
      </c>
      <c r="C11" s="14">
        <v>8721876</v>
      </c>
    </row>
    <row r="12" spans="1:3" s="6" customFormat="1" ht="27.75" customHeight="1">
      <c r="A12" s="12" t="s">
        <v>41</v>
      </c>
      <c r="B12" s="26" t="s">
        <v>12</v>
      </c>
      <c r="C12" s="14">
        <v>7139971</v>
      </c>
    </row>
    <row r="13" spans="1:3" s="6" customFormat="1" ht="27.75" customHeight="1">
      <c r="A13" s="12" t="s">
        <v>41</v>
      </c>
      <c r="B13" s="26" t="s">
        <v>13</v>
      </c>
      <c r="C13" s="14">
        <v>1581905</v>
      </c>
    </row>
    <row r="14" spans="1:3" s="6" customFormat="1" ht="27.75" customHeight="1">
      <c r="A14" s="15">
        <f>A11+1</f>
        <v>3</v>
      </c>
      <c r="B14" s="26" t="s">
        <v>15</v>
      </c>
      <c r="C14" s="14"/>
    </row>
    <row r="15" spans="1:3" s="6" customFormat="1" ht="27.75" customHeight="1">
      <c r="A15" s="15">
        <f>A14+1</f>
        <v>4</v>
      </c>
      <c r="B15" s="26" t="s">
        <v>17</v>
      </c>
      <c r="C15" s="14"/>
    </row>
    <row r="16" spans="1:3" s="6" customFormat="1" ht="27.75" customHeight="1">
      <c r="A16" s="15">
        <f>A15+1</f>
        <v>5</v>
      </c>
      <c r="B16" s="26" t="s">
        <v>19</v>
      </c>
      <c r="C16" s="14"/>
    </row>
    <row r="17" spans="1:3" s="6" customFormat="1" ht="27.75" customHeight="1">
      <c r="A17" s="9" t="s">
        <v>10</v>
      </c>
      <c r="B17" s="37" t="s">
        <v>50</v>
      </c>
      <c r="C17" s="39">
        <f>C18+C19</f>
        <v>12546056</v>
      </c>
    </row>
    <row r="18" spans="1:3" s="6" customFormat="1" ht="27.75" customHeight="1">
      <c r="A18" s="12">
        <v>1</v>
      </c>
      <c r="B18" s="38" t="s">
        <v>51</v>
      </c>
      <c r="C18" s="14">
        <v>7127736</v>
      </c>
    </row>
    <row r="19" spans="1:3" s="6" customFormat="1" ht="27.75" customHeight="1">
      <c r="A19" s="15">
        <v>2</v>
      </c>
      <c r="B19" s="26" t="s">
        <v>52</v>
      </c>
      <c r="C19" s="14">
        <v>5418320</v>
      </c>
    </row>
    <row r="20" spans="1:3" s="6" customFormat="1" ht="27.75" customHeight="1">
      <c r="A20" s="12" t="s">
        <v>41</v>
      </c>
      <c r="B20" s="26" t="s">
        <v>53</v>
      </c>
      <c r="C20" s="14">
        <v>5418320</v>
      </c>
    </row>
    <row r="21" spans="1:3" s="6" customFormat="1" ht="27.75" customHeight="1">
      <c r="A21" s="12" t="s">
        <v>41</v>
      </c>
      <c r="B21" s="26" t="s">
        <v>54</v>
      </c>
      <c r="C21" s="14"/>
    </row>
    <row r="22" spans="1:3" s="6" customFormat="1" ht="27.75" customHeight="1">
      <c r="A22" s="15">
        <v>3</v>
      </c>
      <c r="B22" s="26" t="s">
        <v>55</v>
      </c>
      <c r="C22" s="14"/>
    </row>
    <row r="23" spans="1:3" s="40" customFormat="1" ht="27.75" customHeight="1">
      <c r="A23" s="9" t="s">
        <v>14</v>
      </c>
      <c r="B23" s="27" t="s">
        <v>56</v>
      </c>
      <c r="C23" s="39"/>
    </row>
    <row r="24" spans="1:3" s="6" customFormat="1" ht="34.5" customHeight="1">
      <c r="A24" s="41" t="s">
        <v>4</v>
      </c>
      <c r="B24" s="42" t="s">
        <v>57</v>
      </c>
      <c r="C24" s="11"/>
    </row>
    <row r="25" spans="1:3" s="6" customFormat="1" ht="27.75" customHeight="1">
      <c r="A25" s="9" t="s">
        <v>6</v>
      </c>
      <c r="B25" s="37" t="s">
        <v>48</v>
      </c>
      <c r="C25" s="39">
        <v>7497240</v>
      </c>
    </row>
    <row r="26" spans="1:3" s="6" customFormat="1" ht="27.75" customHeight="1">
      <c r="A26" s="12">
        <v>1</v>
      </c>
      <c r="B26" s="26" t="s">
        <v>58</v>
      </c>
      <c r="C26" s="14">
        <v>2078920</v>
      </c>
    </row>
    <row r="27" spans="1:3" s="6" customFormat="1" ht="27.75" customHeight="1">
      <c r="A27" s="15">
        <f>A26+1</f>
        <v>2</v>
      </c>
      <c r="B27" s="26" t="s">
        <v>59</v>
      </c>
      <c r="C27" s="14">
        <v>5418320</v>
      </c>
    </row>
    <row r="28" spans="1:3" s="6" customFormat="1" ht="27.75" customHeight="1">
      <c r="A28" s="12" t="s">
        <v>41</v>
      </c>
      <c r="B28" s="26" t="s">
        <v>60</v>
      </c>
      <c r="C28" s="14">
        <v>5418320</v>
      </c>
    </row>
    <row r="29" spans="1:3" s="6" customFormat="1" ht="27.75" customHeight="1">
      <c r="A29" s="12" t="s">
        <v>41</v>
      </c>
      <c r="B29" s="26" t="s">
        <v>13</v>
      </c>
      <c r="C29" s="14"/>
    </row>
    <row r="30" spans="1:3" s="6" customFormat="1" ht="27.75" customHeight="1">
      <c r="A30" s="15">
        <f>A27+1</f>
        <v>3</v>
      </c>
      <c r="B30" s="26" t="s">
        <v>17</v>
      </c>
      <c r="C30" s="14"/>
    </row>
    <row r="31" spans="1:3" s="6" customFormat="1" ht="27.75" customHeight="1">
      <c r="A31" s="15">
        <f>A30+1</f>
        <v>4</v>
      </c>
      <c r="B31" s="26" t="s">
        <v>19</v>
      </c>
      <c r="C31" s="14"/>
    </row>
    <row r="32" spans="1:3" s="6" customFormat="1" ht="27.75" customHeight="1">
      <c r="A32" s="9" t="s">
        <v>10</v>
      </c>
      <c r="B32" s="37" t="s">
        <v>50</v>
      </c>
      <c r="C32" s="39">
        <v>7497240</v>
      </c>
    </row>
    <row r="33" spans="1:3" s="6" customFormat="1" ht="27.75" customHeight="1">
      <c r="A33" s="43">
        <v>1</v>
      </c>
      <c r="B33" s="26" t="s">
        <v>61</v>
      </c>
      <c r="C33" s="14">
        <v>7497240</v>
      </c>
    </row>
    <row r="34" spans="1:3" s="6" customFormat="1" ht="27.75" customHeight="1">
      <c r="A34" s="15">
        <v>2</v>
      </c>
      <c r="B34" s="26" t="s">
        <v>62</v>
      </c>
      <c r="C34" s="14"/>
    </row>
    <row r="35" spans="1:3" s="6" customFormat="1" ht="27.75" customHeight="1">
      <c r="A35" s="12" t="s">
        <v>41</v>
      </c>
      <c r="B35" s="26" t="s">
        <v>53</v>
      </c>
      <c r="C35" s="14"/>
    </row>
    <row r="36" spans="1:3" s="6" customFormat="1" ht="27.75" customHeight="1">
      <c r="A36" s="12" t="s">
        <v>41</v>
      </c>
      <c r="B36" s="26" t="s">
        <v>54</v>
      </c>
      <c r="C36" s="14"/>
    </row>
    <row r="37" spans="1:3" s="6" customFormat="1" ht="27.75" customHeight="1">
      <c r="A37" s="44">
        <v>3</v>
      </c>
      <c r="B37" s="45" t="s">
        <v>55</v>
      </c>
      <c r="C37" s="23"/>
    </row>
    <row r="38" spans="1:3" ht="18.75">
      <c r="A38" s="6"/>
      <c r="B38" s="6"/>
      <c r="C38" s="6"/>
    </row>
    <row r="39" spans="1:3" ht="18.75">
      <c r="A39" s="6"/>
      <c r="B39" s="6"/>
      <c r="C39" s="6"/>
    </row>
    <row r="40" spans="1:3" ht="22.5" customHeight="1">
      <c r="A40" s="6"/>
      <c r="B40" s="6"/>
      <c r="C40" s="6"/>
    </row>
    <row r="41" spans="1:3" ht="18.75">
      <c r="A41" s="6"/>
      <c r="B41" s="6"/>
      <c r="C41" s="6"/>
    </row>
    <row r="42" spans="1:3" ht="18.75">
      <c r="A42" s="6"/>
      <c r="B42" s="6"/>
      <c r="C42" s="6"/>
    </row>
    <row r="43" spans="1:3" ht="18.75">
      <c r="A43" s="6"/>
      <c r="B43" s="6"/>
      <c r="C43" s="6"/>
    </row>
    <row r="44" spans="1:3" ht="18.75">
      <c r="A44" s="6"/>
      <c r="B44" s="6"/>
      <c r="C44" s="6"/>
    </row>
  </sheetData>
  <mergeCells count="1">
    <mergeCell ref="A5:C5"/>
  </mergeCells>
  <printOptions/>
  <pageMargins left="0.28" right="0.17" top="0.52" bottom="0.44"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topLeftCell="A9">
      <selection activeCell="A36" sqref="A36:XFD41"/>
    </sheetView>
  </sheetViews>
  <sheetFormatPr defaultColWidth="12.8515625" defaultRowHeight="15"/>
  <cols>
    <col min="1" max="1" width="7.28125" style="3" customWidth="1"/>
    <col min="2" max="2" width="64.421875" style="3" customWidth="1"/>
    <col min="3" max="3" width="14.140625" style="3" customWidth="1"/>
    <col min="4" max="4" width="13.140625" style="3" customWidth="1"/>
    <col min="5" max="16384" width="12.8515625" style="3" customWidth="1"/>
  </cols>
  <sheetData>
    <row r="1" spans="1:4" ht="21" customHeight="1">
      <c r="A1" s="25" t="s">
        <v>44</v>
      </c>
      <c r="B1" s="1"/>
      <c r="C1" s="282" t="s">
        <v>63</v>
      </c>
      <c r="D1" s="282"/>
    </row>
    <row r="2" spans="1:4" ht="25.5" customHeight="1">
      <c r="A2" s="47" t="s">
        <v>276</v>
      </c>
      <c r="B2" s="1"/>
      <c r="C2" s="2"/>
      <c r="D2" s="2"/>
    </row>
    <row r="3" spans="1:4" ht="21" customHeight="1">
      <c r="A3" s="279" t="str">
        <f>'47'!A5:C5</f>
        <v>(Kèm theo Công văn  số       /STC-QLNS ngày     tháng 02 năm 2022 của Sở Tài chính)</v>
      </c>
      <c r="B3" s="279"/>
      <c r="C3" s="279"/>
      <c r="D3" s="279"/>
    </row>
    <row r="4" spans="1:4" ht="19.5" customHeight="1">
      <c r="A4" s="61"/>
      <c r="B4" s="61"/>
      <c r="C4" s="6"/>
      <c r="D4" s="48" t="s">
        <v>0</v>
      </c>
    </row>
    <row r="5" spans="1:4" ht="18.75" customHeight="1">
      <c r="A5" s="283" t="s">
        <v>1</v>
      </c>
      <c r="B5" s="283" t="s">
        <v>2</v>
      </c>
      <c r="C5" s="286" t="s">
        <v>42</v>
      </c>
      <c r="D5" s="287"/>
    </row>
    <row r="6" spans="1:4" ht="18.75" customHeight="1">
      <c r="A6" s="284"/>
      <c r="B6" s="284"/>
      <c r="C6" s="50" t="s">
        <v>64</v>
      </c>
      <c r="D6" s="50" t="s">
        <v>65</v>
      </c>
    </row>
    <row r="7" spans="1:4" ht="18.75" customHeight="1">
      <c r="A7" s="285"/>
      <c r="B7" s="285"/>
      <c r="C7" s="51" t="s">
        <v>66</v>
      </c>
      <c r="D7" s="51" t="s">
        <v>67</v>
      </c>
    </row>
    <row r="8" spans="1:4" s="6" customFormat="1" ht="18" customHeight="1">
      <c r="A8" s="7"/>
      <c r="B8" s="52" t="s">
        <v>68</v>
      </c>
      <c r="C8" s="189">
        <f>C9+C35</f>
        <v>6410000</v>
      </c>
      <c r="D8" s="189">
        <f>D9+D35</f>
        <v>5822800</v>
      </c>
    </row>
    <row r="9" spans="1:4" s="6" customFormat="1" ht="18" customHeight="1">
      <c r="A9" s="9" t="s">
        <v>6</v>
      </c>
      <c r="B9" s="10" t="s">
        <v>69</v>
      </c>
      <c r="C9" s="39">
        <f>C10+C11+C12+C13+C14+C15+C18+C19+C25+C26+C27+C28+C29+C30+C31+C32</f>
        <v>6095000</v>
      </c>
      <c r="D9" s="39">
        <f>D10+D11+D12+D13+D14+D15+D18+D19+D25+D26+D27+D28+D29+D30+D31+D32</f>
        <v>5822800</v>
      </c>
    </row>
    <row r="10" spans="1:4" s="6" customFormat="1" ht="18" customHeight="1">
      <c r="A10" s="12">
        <v>1</v>
      </c>
      <c r="B10" s="13" t="s">
        <v>70</v>
      </c>
      <c r="C10" s="14">
        <v>920000</v>
      </c>
      <c r="D10" s="14">
        <v>920000</v>
      </c>
    </row>
    <row r="11" spans="1:4" s="6" customFormat="1" ht="18" customHeight="1">
      <c r="A11" s="12">
        <f>A10+1</f>
        <v>2</v>
      </c>
      <c r="B11" s="13" t="s">
        <v>71</v>
      </c>
      <c r="C11" s="14">
        <v>15500</v>
      </c>
      <c r="D11" s="14">
        <v>15500</v>
      </c>
    </row>
    <row r="12" spans="1:4" s="6" customFormat="1" ht="18" customHeight="1">
      <c r="A12" s="12">
        <f>A11+1</f>
        <v>3</v>
      </c>
      <c r="B12" s="13" t="s">
        <v>72</v>
      </c>
      <c r="C12" s="14">
        <v>100000</v>
      </c>
      <c r="D12" s="14">
        <v>100000</v>
      </c>
    </row>
    <row r="13" spans="1:4" s="6" customFormat="1" ht="18" customHeight="1">
      <c r="A13" s="12">
        <f>A12+1</f>
        <v>4</v>
      </c>
      <c r="B13" s="13" t="s">
        <v>73</v>
      </c>
      <c r="C13" s="14">
        <v>651000</v>
      </c>
      <c r="D13" s="14">
        <v>651000</v>
      </c>
    </row>
    <row r="14" spans="1:4" s="6" customFormat="1" ht="18" customHeight="1">
      <c r="A14" s="12">
        <f>A13+1</f>
        <v>5</v>
      </c>
      <c r="B14" s="13" t="s">
        <v>74</v>
      </c>
      <c r="C14" s="14">
        <v>161000</v>
      </c>
      <c r="D14" s="14">
        <v>161000</v>
      </c>
    </row>
    <row r="15" spans="1:4" s="6" customFormat="1" ht="18" customHeight="1">
      <c r="A15" s="12">
        <f>A14+1</f>
        <v>6</v>
      </c>
      <c r="B15" s="13" t="s">
        <v>75</v>
      </c>
      <c r="C15" s="14">
        <v>330000</v>
      </c>
      <c r="D15" s="14">
        <v>158400</v>
      </c>
    </row>
    <row r="16" spans="1:4" s="6" customFormat="1" ht="18" customHeight="1" hidden="1">
      <c r="A16" s="53" t="s">
        <v>41</v>
      </c>
      <c r="B16" s="54" t="s">
        <v>76</v>
      </c>
      <c r="C16" s="14"/>
      <c r="D16" s="14"/>
    </row>
    <row r="17" spans="1:4" s="6" customFormat="1" ht="18" customHeight="1" hidden="1">
      <c r="A17" s="53" t="s">
        <v>41</v>
      </c>
      <c r="B17" s="54" t="s">
        <v>77</v>
      </c>
      <c r="C17" s="14"/>
      <c r="D17" s="14"/>
    </row>
    <row r="18" spans="1:4" s="6" customFormat="1" ht="18" customHeight="1">
      <c r="A18" s="12">
        <f>A15+1</f>
        <v>7</v>
      </c>
      <c r="B18" s="13" t="s">
        <v>78</v>
      </c>
      <c r="C18" s="14">
        <v>197000</v>
      </c>
      <c r="D18" s="14">
        <v>197000</v>
      </c>
    </row>
    <row r="19" spans="1:4" s="6" customFormat="1" ht="18" customHeight="1">
      <c r="A19" s="12">
        <f>A18+1</f>
        <v>8</v>
      </c>
      <c r="B19" s="13" t="s">
        <v>79</v>
      </c>
      <c r="C19" s="14">
        <v>66200</v>
      </c>
      <c r="D19" s="14">
        <v>55200</v>
      </c>
    </row>
    <row r="20" spans="1:4" s="6" customFormat="1" ht="18" customHeight="1" hidden="1">
      <c r="A20" s="15" t="s">
        <v>41</v>
      </c>
      <c r="B20" s="55" t="s">
        <v>80</v>
      </c>
      <c r="C20" s="14"/>
      <c r="D20" s="14"/>
    </row>
    <row r="21" spans="1:4" s="6" customFormat="1" ht="18" customHeight="1" hidden="1">
      <c r="A21" s="15" t="s">
        <v>41</v>
      </c>
      <c r="B21" s="55" t="s">
        <v>81</v>
      </c>
      <c r="C21" s="14"/>
      <c r="D21" s="14"/>
    </row>
    <row r="22" spans="1:4" s="6" customFormat="1" ht="18" customHeight="1" hidden="1">
      <c r="A22" s="15" t="s">
        <v>41</v>
      </c>
      <c r="B22" s="55" t="s">
        <v>82</v>
      </c>
      <c r="C22" s="14"/>
      <c r="D22" s="14"/>
    </row>
    <row r="23" spans="1:4" s="6" customFormat="1" ht="18" customHeight="1" hidden="1">
      <c r="A23" s="15" t="s">
        <v>41</v>
      </c>
      <c r="B23" s="55" t="s">
        <v>83</v>
      </c>
      <c r="C23" s="14"/>
      <c r="D23" s="14"/>
    </row>
    <row r="24" spans="1:4" s="6" customFormat="1" ht="18" customHeight="1">
      <c r="A24" s="12">
        <f>A19+1</f>
        <v>9</v>
      </c>
      <c r="B24" s="13" t="s">
        <v>84</v>
      </c>
      <c r="C24" s="14"/>
      <c r="D24" s="14"/>
    </row>
    <row r="25" spans="1:4" s="6" customFormat="1" ht="18" customHeight="1">
      <c r="A25" s="12">
        <f>A24+1</f>
        <v>10</v>
      </c>
      <c r="B25" s="13" t="s">
        <v>85</v>
      </c>
      <c r="C25" s="14">
        <v>5800</v>
      </c>
      <c r="D25" s="14">
        <v>5800</v>
      </c>
    </row>
    <row r="26" spans="1:4" s="6" customFormat="1" ht="18" customHeight="1">
      <c r="A26" s="12">
        <f>A25+1</f>
        <v>11</v>
      </c>
      <c r="B26" s="13" t="s">
        <v>86</v>
      </c>
      <c r="C26" s="14">
        <v>290000</v>
      </c>
      <c r="D26" s="14">
        <v>290000</v>
      </c>
    </row>
    <row r="27" spans="1:4" s="6" customFormat="1" ht="18" customHeight="1">
      <c r="A27" s="12">
        <f>A26+1</f>
        <v>12</v>
      </c>
      <c r="B27" s="13" t="s">
        <v>87</v>
      </c>
      <c r="C27" s="14">
        <v>3100000</v>
      </c>
      <c r="D27" s="14">
        <v>3100000</v>
      </c>
    </row>
    <row r="28" spans="1:4" s="6" customFormat="1" ht="18" customHeight="1">
      <c r="A28" s="12">
        <f>A27+1</f>
        <v>13</v>
      </c>
      <c r="B28" s="13" t="s">
        <v>88</v>
      </c>
      <c r="C28" s="14">
        <v>500</v>
      </c>
      <c r="D28" s="14">
        <v>500</v>
      </c>
    </row>
    <row r="29" spans="1:4" s="6" customFormat="1" ht="18" customHeight="1">
      <c r="A29" s="12">
        <v>14</v>
      </c>
      <c r="B29" s="13" t="s">
        <v>89</v>
      </c>
      <c r="C29" s="14">
        <v>13500</v>
      </c>
      <c r="D29" s="14">
        <v>13500</v>
      </c>
    </row>
    <row r="30" spans="1:4" s="6" customFormat="1" ht="18" customHeight="1">
      <c r="A30" s="12">
        <v>15</v>
      </c>
      <c r="B30" s="13" t="s">
        <v>90</v>
      </c>
      <c r="C30" s="14">
        <v>155000</v>
      </c>
      <c r="D30" s="14">
        <v>86400</v>
      </c>
    </row>
    <row r="31" spans="1:4" s="6" customFormat="1" ht="18" customHeight="1">
      <c r="A31" s="12">
        <v>16</v>
      </c>
      <c r="B31" s="13" t="s">
        <v>91</v>
      </c>
      <c r="C31" s="14">
        <v>86000</v>
      </c>
      <c r="D31" s="14">
        <v>65000</v>
      </c>
    </row>
    <row r="32" spans="1:4" s="6" customFormat="1" ht="18" customHeight="1">
      <c r="A32" s="12">
        <v>17</v>
      </c>
      <c r="B32" s="13" t="s">
        <v>92</v>
      </c>
      <c r="C32" s="14">
        <v>3500</v>
      </c>
      <c r="D32" s="14">
        <v>3500</v>
      </c>
    </row>
    <row r="33" spans="1:4" s="6" customFormat="1" ht="31.5">
      <c r="A33" s="56">
        <v>18</v>
      </c>
      <c r="B33" s="57" t="s">
        <v>93</v>
      </c>
      <c r="C33" s="14"/>
      <c r="D33" s="14"/>
    </row>
    <row r="34" spans="1:4" s="6" customFormat="1" ht="18" customHeight="1">
      <c r="A34" s="9" t="s">
        <v>10</v>
      </c>
      <c r="B34" s="10" t="s">
        <v>94</v>
      </c>
      <c r="C34" s="14"/>
      <c r="D34" s="14"/>
    </row>
    <row r="35" spans="1:4" s="6" customFormat="1" ht="18" customHeight="1">
      <c r="A35" s="9" t="s">
        <v>14</v>
      </c>
      <c r="B35" s="10" t="s">
        <v>95</v>
      </c>
      <c r="C35" s="39">
        <v>315000</v>
      </c>
      <c r="D35" s="39"/>
    </row>
    <row r="36" spans="1:4" s="6" customFormat="1" ht="18" customHeight="1" hidden="1">
      <c r="A36" s="12">
        <v>1</v>
      </c>
      <c r="B36" s="13" t="s">
        <v>96</v>
      </c>
      <c r="C36" s="14"/>
      <c r="D36" s="14"/>
    </row>
    <row r="37" spans="1:4" s="6" customFormat="1" ht="18" customHeight="1" hidden="1">
      <c r="A37" s="12">
        <f>A36+1</f>
        <v>2</v>
      </c>
      <c r="B37" s="13" t="s">
        <v>97</v>
      </c>
      <c r="C37" s="14"/>
      <c r="D37" s="14"/>
    </row>
    <row r="38" spans="1:4" s="6" customFormat="1" ht="18" customHeight="1" hidden="1">
      <c r="A38" s="12">
        <f>A37+1</f>
        <v>3</v>
      </c>
      <c r="B38" s="13" t="s">
        <v>98</v>
      </c>
      <c r="C38" s="14"/>
      <c r="D38" s="14"/>
    </row>
    <row r="39" spans="1:4" s="6" customFormat="1" ht="18" customHeight="1" hidden="1">
      <c r="A39" s="12">
        <f>A38+1</f>
        <v>4</v>
      </c>
      <c r="B39" s="13" t="s">
        <v>99</v>
      </c>
      <c r="C39" s="14"/>
      <c r="D39" s="14"/>
    </row>
    <row r="40" spans="1:4" s="6" customFormat="1" ht="18" customHeight="1" hidden="1">
      <c r="A40" s="12">
        <v>5</v>
      </c>
      <c r="B40" s="13" t="s">
        <v>100</v>
      </c>
      <c r="C40" s="14"/>
      <c r="D40" s="14"/>
    </row>
    <row r="41" spans="1:4" s="6" customFormat="1" ht="18" customHeight="1" hidden="1">
      <c r="A41" s="12">
        <v>6</v>
      </c>
      <c r="B41" s="26" t="s">
        <v>101</v>
      </c>
      <c r="C41" s="14"/>
      <c r="D41" s="14"/>
    </row>
    <row r="42" spans="1:4" s="6" customFormat="1" ht="18" customHeight="1">
      <c r="A42" s="58" t="s">
        <v>16</v>
      </c>
      <c r="B42" s="59" t="s">
        <v>102</v>
      </c>
      <c r="C42" s="60"/>
      <c r="D42" s="60"/>
    </row>
    <row r="43" spans="1:4" ht="19.5" customHeight="1">
      <c r="A43" s="281"/>
      <c r="B43" s="281"/>
      <c r="C43" s="281"/>
      <c r="D43" s="281"/>
    </row>
    <row r="44" spans="1:4" ht="19.5" customHeight="1">
      <c r="A44" s="6"/>
      <c r="B44" s="62"/>
      <c r="C44" s="6"/>
      <c r="D44" s="6"/>
    </row>
    <row r="45" spans="1:4" ht="22.5" customHeight="1">
      <c r="A45" s="6"/>
      <c r="B45" s="62"/>
      <c r="C45" s="6"/>
      <c r="D45" s="6"/>
    </row>
    <row r="46" spans="1:4" ht="18.75">
      <c r="A46" s="6"/>
      <c r="B46" s="62"/>
      <c r="C46" s="6"/>
      <c r="D46" s="6"/>
    </row>
    <row r="47" spans="1:4" ht="18.75">
      <c r="A47" s="6"/>
      <c r="B47" s="63"/>
      <c r="C47" s="6"/>
      <c r="D47" s="6"/>
    </row>
    <row r="48" spans="1:4" ht="18.75">
      <c r="A48" s="24"/>
      <c r="B48" s="62"/>
      <c r="C48" s="6"/>
      <c r="D48" s="6"/>
    </row>
    <row r="49" spans="1:4" ht="18.75">
      <c r="A49" s="64"/>
      <c r="B49" s="62"/>
      <c r="C49" s="6"/>
      <c r="D49" s="6"/>
    </row>
    <row r="50" spans="1:4" ht="18.75">
      <c r="A50" s="64"/>
      <c r="B50" s="62"/>
      <c r="C50" s="6"/>
      <c r="D50" s="6"/>
    </row>
  </sheetData>
  <mergeCells count="6">
    <mergeCell ref="A43:D43"/>
    <mergeCell ref="C1:D1"/>
    <mergeCell ref="A3:D3"/>
    <mergeCell ref="A5:A7"/>
    <mergeCell ref="B5:B7"/>
    <mergeCell ref="C5:D5"/>
  </mergeCells>
  <printOptions/>
  <pageMargins left="0.18" right="0.28" top="0.44" bottom="0.42"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workbookViewId="0" topLeftCell="A20">
      <selection activeCell="B28" sqref="B28"/>
    </sheetView>
  </sheetViews>
  <sheetFormatPr defaultColWidth="12.8515625" defaultRowHeight="15"/>
  <cols>
    <col min="1" max="1" width="5.7109375" style="3" customWidth="1"/>
    <col min="2" max="2" width="49.421875" style="3" customWidth="1"/>
    <col min="3" max="3" width="14.00390625" style="3" customWidth="1"/>
    <col min="4" max="4" width="15.00390625" style="3" customWidth="1"/>
    <col min="5" max="5" width="12.7109375" style="3" customWidth="1"/>
    <col min="6" max="16384" width="12.8515625" style="3" customWidth="1"/>
  </cols>
  <sheetData>
    <row r="1" spans="1:6" ht="21" customHeight="1">
      <c r="A1" s="25" t="s">
        <v>44</v>
      </c>
      <c r="B1" s="1"/>
      <c r="C1" s="1"/>
      <c r="D1" s="1"/>
      <c r="E1" s="46" t="s">
        <v>103</v>
      </c>
      <c r="F1" s="65"/>
    </row>
    <row r="2" spans="1:5" ht="42.75" customHeight="1">
      <c r="A2" s="47" t="s">
        <v>277</v>
      </c>
      <c r="B2" s="66"/>
      <c r="C2" s="66"/>
      <c r="D2" s="66"/>
      <c r="E2" s="34"/>
    </row>
    <row r="3" spans="1:7" ht="21" customHeight="1">
      <c r="A3" s="279" t="str">
        <f>'48'!A3:D3</f>
        <v>(Kèm theo Công văn  số       /STC-QLNS ngày     tháng 02 năm 2022 của Sở Tài chính)</v>
      </c>
      <c r="B3" s="279"/>
      <c r="C3" s="279"/>
      <c r="D3" s="279"/>
      <c r="E3" s="279"/>
      <c r="F3" s="5"/>
      <c r="G3" s="5"/>
    </row>
    <row r="4" spans="1:5" ht="12.75" customHeight="1">
      <c r="A4" s="67"/>
      <c r="B4" s="67"/>
      <c r="C4" s="67"/>
      <c r="D4" s="67"/>
      <c r="E4" s="2"/>
    </row>
    <row r="5" spans="1:5" ht="19.5" customHeight="1">
      <c r="A5" s="61"/>
      <c r="B5" s="61"/>
      <c r="C5" s="61"/>
      <c r="D5" s="61"/>
      <c r="E5" s="29" t="s">
        <v>0</v>
      </c>
    </row>
    <row r="6" spans="1:5" s="28" customFormat="1" ht="26.25" customHeight="1">
      <c r="A6" s="288" t="s">
        <v>1</v>
      </c>
      <c r="B6" s="288" t="s">
        <v>2</v>
      </c>
      <c r="C6" s="283" t="s">
        <v>67</v>
      </c>
      <c r="D6" s="290" t="s">
        <v>104</v>
      </c>
      <c r="E6" s="291"/>
    </row>
    <row r="7" spans="1:5" s="28" customFormat="1" ht="42" customHeight="1">
      <c r="A7" s="289"/>
      <c r="B7" s="289"/>
      <c r="C7" s="284"/>
      <c r="D7" s="68" t="s">
        <v>47</v>
      </c>
      <c r="E7" s="68" t="s">
        <v>105</v>
      </c>
    </row>
    <row r="8" spans="1:5" s="6" customFormat="1" ht="22.15" customHeight="1">
      <c r="A8" s="7"/>
      <c r="B8" s="69" t="s">
        <v>106</v>
      </c>
      <c r="C8" s="202">
        <f>D8+E8</f>
        <v>14624976</v>
      </c>
      <c r="D8" s="202">
        <v>7127736</v>
      </c>
      <c r="E8" s="202">
        <v>7497240</v>
      </c>
    </row>
    <row r="9" spans="1:5" s="6" customFormat="1" ht="22.15" customHeight="1">
      <c r="A9" s="9" t="s">
        <v>3</v>
      </c>
      <c r="B9" s="27" t="s">
        <v>107</v>
      </c>
      <c r="C9" s="197">
        <f aca="true" t="shared" si="0" ref="C9:C31">D9+E9</f>
        <v>13043071</v>
      </c>
      <c r="D9" s="197">
        <v>5545831</v>
      </c>
      <c r="E9" s="197">
        <f>E8</f>
        <v>7497240</v>
      </c>
    </row>
    <row r="10" spans="1:5" s="24" customFormat="1" ht="22.15" customHeight="1">
      <c r="A10" s="9" t="s">
        <v>6</v>
      </c>
      <c r="B10" s="27" t="s">
        <v>108</v>
      </c>
      <c r="C10" s="197">
        <f t="shared" si="0"/>
        <v>4232209</v>
      </c>
      <c r="D10" s="197">
        <v>2865609</v>
      </c>
      <c r="E10" s="197">
        <v>1366600</v>
      </c>
    </row>
    <row r="11" spans="1:5" s="24" customFormat="1" ht="22.15" customHeight="1">
      <c r="A11" s="12">
        <v>1</v>
      </c>
      <c r="B11" s="26" t="s">
        <v>109</v>
      </c>
      <c r="C11" s="203">
        <f t="shared" si="0"/>
        <v>3654860</v>
      </c>
      <c r="D11" s="203">
        <v>2288260</v>
      </c>
      <c r="E11" s="203">
        <f>E10</f>
        <v>1366600</v>
      </c>
    </row>
    <row r="12" spans="1:5" s="24" customFormat="1" ht="22.15" customHeight="1">
      <c r="A12" s="72"/>
      <c r="B12" s="26" t="s">
        <v>110</v>
      </c>
      <c r="C12" s="203"/>
      <c r="D12" s="204"/>
      <c r="E12" s="203"/>
    </row>
    <row r="13" spans="1:5" s="24" customFormat="1" ht="22.15" customHeight="1">
      <c r="A13" s="53" t="s">
        <v>41</v>
      </c>
      <c r="B13" s="54" t="s">
        <v>111</v>
      </c>
      <c r="C13" s="203"/>
      <c r="D13" s="204"/>
      <c r="E13" s="203"/>
    </row>
    <row r="14" spans="1:5" s="24" customFormat="1" ht="22.15" customHeight="1">
      <c r="A14" s="53" t="s">
        <v>41</v>
      </c>
      <c r="B14" s="54" t="s">
        <v>112</v>
      </c>
      <c r="C14" s="203"/>
      <c r="D14" s="204"/>
      <c r="E14" s="203"/>
    </row>
    <row r="15" spans="1:5" s="24" customFormat="1" ht="22.15" customHeight="1">
      <c r="A15" s="72"/>
      <c r="B15" s="26" t="s">
        <v>113</v>
      </c>
      <c r="C15" s="203"/>
      <c r="D15" s="204"/>
      <c r="E15" s="203"/>
    </row>
    <row r="16" spans="1:5" s="24" customFormat="1" ht="22.15" customHeight="1">
      <c r="A16" s="72"/>
      <c r="B16" s="26" t="s">
        <v>278</v>
      </c>
      <c r="C16" s="203">
        <f t="shared" si="0"/>
        <v>577390</v>
      </c>
      <c r="D16" s="203">
        <v>577390</v>
      </c>
      <c r="E16" s="203"/>
    </row>
    <row r="17" spans="1:5" s="24" customFormat="1" ht="22.15" customHeight="1">
      <c r="A17" s="53" t="s">
        <v>41</v>
      </c>
      <c r="B17" s="54" t="s">
        <v>114</v>
      </c>
      <c r="C17" s="204">
        <f t="shared" si="0"/>
        <v>3064000</v>
      </c>
      <c r="D17" s="204">
        <v>1697400</v>
      </c>
      <c r="E17" s="204">
        <v>1366600</v>
      </c>
    </row>
    <row r="18" spans="1:5" s="24" customFormat="1" ht="22.15" customHeight="1">
      <c r="A18" s="53" t="s">
        <v>41</v>
      </c>
      <c r="B18" s="54" t="s">
        <v>115</v>
      </c>
      <c r="C18" s="204">
        <f t="shared" si="0"/>
        <v>13470</v>
      </c>
      <c r="D18" s="204">
        <v>13470</v>
      </c>
      <c r="E18" s="204"/>
    </row>
    <row r="19" spans="1:5" s="24" customFormat="1" ht="66" customHeight="1">
      <c r="A19" s="56">
        <v>2</v>
      </c>
      <c r="B19" s="162" t="s">
        <v>116</v>
      </c>
      <c r="C19" s="203"/>
      <c r="D19" s="204"/>
      <c r="E19" s="203"/>
    </row>
    <row r="20" spans="1:5" s="24" customFormat="1" ht="22.15" customHeight="1">
      <c r="A20" s="12">
        <v>3</v>
      </c>
      <c r="B20" s="26" t="s">
        <v>117</v>
      </c>
      <c r="C20" s="203">
        <f t="shared" si="0"/>
        <v>497049</v>
      </c>
      <c r="D20" s="204">
        <v>497049</v>
      </c>
      <c r="E20" s="203"/>
    </row>
    <row r="21" spans="1:5" s="6" customFormat="1" ht="22.15" customHeight="1">
      <c r="A21" s="9" t="s">
        <v>10</v>
      </c>
      <c r="B21" s="27" t="s">
        <v>23</v>
      </c>
      <c r="C21" s="197">
        <f t="shared" si="0"/>
        <v>8548701</v>
      </c>
      <c r="D21" s="197">
        <v>2543379</v>
      </c>
      <c r="E21" s="197">
        <v>6005322</v>
      </c>
    </row>
    <row r="22" spans="1:5" s="6" customFormat="1" ht="22.15" customHeight="1">
      <c r="A22" s="9"/>
      <c r="B22" s="54" t="s">
        <v>118</v>
      </c>
      <c r="C22" s="203"/>
      <c r="D22" s="204"/>
      <c r="E22" s="203"/>
    </row>
    <row r="23" spans="1:5" s="6" customFormat="1" ht="22.15" customHeight="1">
      <c r="A23" s="74">
        <v>1</v>
      </c>
      <c r="B23" s="75" t="s">
        <v>111</v>
      </c>
      <c r="C23" s="70">
        <f t="shared" si="0"/>
        <v>4111484</v>
      </c>
      <c r="D23" s="70">
        <v>622378</v>
      </c>
      <c r="E23" s="70">
        <v>3489106</v>
      </c>
    </row>
    <row r="24" spans="1:5" s="6" customFormat="1" ht="22.15" customHeight="1">
      <c r="A24" s="74">
        <f>A23+1</f>
        <v>2</v>
      </c>
      <c r="B24" s="75" t="s">
        <v>112</v>
      </c>
      <c r="C24" s="70">
        <f t="shared" si="0"/>
        <v>19269</v>
      </c>
      <c r="D24" s="70">
        <v>15434</v>
      </c>
      <c r="E24" s="70">
        <v>3835</v>
      </c>
    </row>
    <row r="25" spans="1:5" s="6" customFormat="1" ht="34.5" customHeight="1">
      <c r="A25" s="190" t="s">
        <v>14</v>
      </c>
      <c r="B25" s="191" t="s">
        <v>24</v>
      </c>
      <c r="C25" s="71"/>
      <c r="D25" s="70"/>
      <c r="E25" s="71"/>
    </row>
    <row r="26" spans="1:5" s="6" customFormat="1" ht="22.15" customHeight="1">
      <c r="A26" s="41" t="s">
        <v>16</v>
      </c>
      <c r="B26" s="192" t="s">
        <v>25</v>
      </c>
      <c r="C26" s="197">
        <f t="shared" si="0"/>
        <v>1300</v>
      </c>
      <c r="D26" s="197">
        <v>1300</v>
      </c>
      <c r="E26" s="197"/>
    </row>
    <row r="27" spans="1:5" s="6" customFormat="1" ht="22.15" customHeight="1">
      <c r="A27" s="41" t="s">
        <v>18</v>
      </c>
      <c r="B27" s="192" t="s">
        <v>26</v>
      </c>
      <c r="C27" s="197">
        <f t="shared" si="0"/>
        <v>260861</v>
      </c>
      <c r="D27" s="197">
        <v>135543</v>
      </c>
      <c r="E27" s="197">
        <v>125318</v>
      </c>
    </row>
    <row r="28" spans="1:5" s="6" customFormat="1" ht="22.15" customHeight="1">
      <c r="A28" s="41" t="s">
        <v>119</v>
      </c>
      <c r="B28" s="193" t="s">
        <v>27</v>
      </c>
      <c r="C28" s="198"/>
      <c r="D28" s="199"/>
      <c r="E28" s="198"/>
    </row>
    <row r="29" spans="1:5" s="6" customFormat="1" ht="22.15" customHeight="1">
      <c r="A29" s="41" t="s">
        <v>4</v>
      </c>
      <c r="B29" s="194" t="s">
        <v>120</v>
      </c>
      <c r="C29" s="197">
        <f t="shared" si="0"/>
        <v>1581905</v>
      </c>
      <c r="D29" s="197">
        <v>1581905</v>
      </c>
      <c r="E29" s="198"/>
    </row>
    <row r="30" spans="1:5" s="6" customFormat="1" ht="22.15" customHeight="1">
      <c r="A30" s="41" t="s">
        <v>6</v>
      </c>
      <c r="B30" s="192" t="s">
        <v>29</v>
      </c>
      <c r="C30" s="197"/>
      <c r="D30" s="197"/>
      <c r="E30" s="198"/>
    </row>
    <row r="31" spans="1:5" s="6" customFormat="1" ht="22.15" customHeight="1">
      <c r="A31" s="41" t="s">
        <v>10</v>
      </c>
      <c r="B31" s="192" t="s">
        <v>30</v>
      </c>
      <c r="C31" s="197">
        <f t="shared" si="0"/>
        <v>1581905</v>
      </c>
      <c r="D31" s="197">
        <v>1581905</v>
      </c>
      <c r="E31" s="198"/>
    </row>
    <row r="32" spans="1:5" s="6" customFormat="1" ht="22.15" customHeight="1">
      <c r="A32" s="195" t="s">
        <v>31</v>
      </c>
      <c r="B32" s="196" t="s">
        <v>121</v>
      </c>
      <c r="C32" s="200"/>
      <c r="D32" s="201"/>
      <c r="E32" s="200"/>
    </row>
    <row r="33" spans="1:5" ht="18.75">
      <c r="A33" s="6"/>
      <c r="B33" s="6"/>
      <c r="C33" s="6"/>
      <c r="D33" s="6"/>
      <c r="E33" s="6"/>
    </row>
    <row r="34" spans="1:5" ht="18.75">
      <c r="A34" s="6"/>
      <c r="B34" s="6"/>
      <c r="C34" s="6"/>
      <c r="D34" s="6"/>
      <c r="E34" s="6"/>
    </row>
    <row r="35" spans="1:5" ht="18.75">
      <c r="A35" s="6"/>
      <c r="B35" s="6"/>
      <c r="C35" s="6"/>
      <c r="D35" s="6"/>
      <c r="E35" s="6"/>
    </row>
    <row r="36" spans="1:5" ht="18.75">
      <c r="A36" s="6"/>
      <c r="B36" s="6"/>
      <c r="C36" s="6"/>
      <c r="D36" s="6"/>
      <c r="E36" s="6"/>
    </row>
  </sheetData>
  <mergeCells count="5">
    <mergeCell ref="A3:E3"/>
    <mergeCell ref="A6:A7"/>
    <mergeCell ref="B6:B7"/>
    <mergeCell ref="C6:C7"/>
    <mergeCell ref="D6:E6"/>
  </mergeCells>
  <printOptions/>
  <pageMargins left="0.28" right="0.31" top="0.38" bottom="0.38"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32">
      <selection activeCell="C40" sqref="C40"/>
    </sheetView>
  </sheetViews>
  <sheetFormatPr defaultColWidth="11.7109375" defaultRowHeight="15"/>
  <cols>
    <col min="1" max="1" width="6.28125" style="76" customWidth="1"/>
    <col min="2" max="2" width="68.28125" style="76" customWidth="1"/>
    <col min="3" max="3" width="17.00390625" style="109" customWidth="1"/>
    <col min="4" max="16384" width="11.7109375" style="76" customWidth="1"/>
  </cols>
  <sheetData>
    <row r="1" spans="1:3" ht="15">
      <c r="A1" s="25" t="s">
        <v>44</v>
      </c>
      <c r="C1" s="77" t="s">
        <v>122</v>
      </c>
    </row>
    <row r="2" spans="1:3" ht="15">
      <c r="A2" s="78"/>
      <c r="C2" s="79"/>
    </row>
    <row r="3" spans="1:3" ht="15">
      <c r="A3" s="292" t="s">
        <v>279</v>
      </c>
      <c r="B3" s="292"/>
      <c r="C3" s="292"/>
    </row>
    <row r="4" spans="1:3" ht="15">
      <c r="A4" s="293" t="str">
        <f>'49'!A3:E3</f>
        <v>(Kèm theo Công văn  số       /STC-QLNS ngày     tháng 02 năm 2022 của Sở Tài chính)</v>
      </c>
      <c r="B4" s="293"/>
      <c r="C4" s="293"/>
    </row>
    <row r="5" spans="1:3" ht="15">
      <c r="A5" s="80"/>
      <c r="B5" s="80"/>
      <c r="C5" s="80"/>
    </row>
    <row r="6" spans="1:3" ht="15">
      <c r="A6" s="81"/>
      <c r="B6" s="82"/>
      <c r="C6" s="83" t="s">
        <v>0</v>
      </c>
    </row>
    <row r="7" spans="1:3" s="86" customFormat="1" ht="36" customHeight="1">
      <c r="A7" s="84" t="s">
        <v>1</v>
      </c>
      <c r="B7" s="84" t="s">
        <v>2</v>
      </c>
      <c r="C7" s="85" t="s">
        <v>42</v>
      </c>
    </row>
    <row r="8" spans="1:3" s="89" customFormat="1" ht="18" customHeight="1">
      <c r="A8" s="87"/>
      <c r="B8" s="87" t="s">
        <v>20</v>
      </c>
      <c r="C8" s="88">
        <f>C9+C10</f>
        <v>12546056</v>
      </c>
    </row>
    <row r="9" spans="1:3" s="89" customFormat="1" ht="18" customHeight="1">
      <c r="A9" s="90" t="s">
        <v>3</v>
      </c>
      <c r="B9" s="91" t="s">
        <v>123</v>
      </c>
      <c r="C9" s="92">
        <v>5418320</v>
      </c>
    </row>
    <row r="10" spans="1:3" s="89" customFormat="1" ht="18" customHeight="1">
      <c r="A10" s="90" t="s">
        <v>4</v>
      </c>
      <c r="B10" s="91" t="s">
        <v>124</v>
      </c>
      <c r="C10" s="92">
        <v>7127736</v>
      </c>
    </row>
    <row r="11" spans="1:3" s="89" customFormat="1" ht="18" customHeight="1">
      <c r="A11" s="90"/>
      <c r="B11" s="93" t="s">
        <v>118</v>
      </c>
      <c r="C11" s="92"/>
    </row>
    <row r="12" spans="1:3" s="89" customFormat="1" ht="18" customHeight="1">
      <c r="A12" s="90" t="s">
        <v>6</v>
      </c>
      <c r="B12" s="94" t="s">
        <v>108</v>
      </c>
      <c r="C12" s="92">
        <v>2865609</v>
      </c>
    </row>
    <row r="13" spans="1:3" s="89" customFormat="1" ht="18" customHeight="1">
      <c r="A13" s="95">
        <v>1</v>
      </c>
      <c r="B13" s="96" t="s">
        <v>109</v>
      </c>
      <c r="C13" s="205">
        <v>2288260</v>
      </c>
    </row>
    <row r="14" spans="1:3" s="89" customFormat="1" ht="18" customHeight="1">
      <c r="A14" s="95"/>
      <c r="B14" s="97" t="s">
        <v>118</v>
      </c>
      <c r="C14" s="92"/>
    </row>
    <row r="15" spans="1:3" s="89" customFormat="1" ht="18" customHeight="1">
      <c r="A15" s="98" t="s">
        <v>125</v>
      </c>
      <c r="B15" s="99" t="s">
        <v>111</v>
      </c>
      <c r="C15" s="92"/>
    </row>
    <row r="16" spans="1:3" s="89" customFormat="1" ht="18" customHeight="1">
      <c r="A16" s="98" t="s">
        <v>126</v>
      </c>
      <c r="B16" s="99" t="s">
        <v>112</v>
      </c>
      <c r="C16" s="92"/>
    </row>
    <row r="17" spans="1:3" s="89" customFormat="1" ht="18" customHeight="1">
      <c r="A17" s="98" t="s">
        <v>127</v>
      </c>
      <c r="B17" s="99" t="s">
        <v>128</v>
      </c>
      <c r="C17" s="92"/>
    </row>
    <row r="18" spans="1:3" s="89" customFormat="1" ht="18" customHeight="1">
      <c r="A18" s="98" t="s">
        <v>129</v>
      </c>
      <c r="B18" s="99" t="s">
        <v>130</v>
      </c>
      <c r="C18" s="92"/>
    </row>
    <row r="19" spans="1:3" s="89" customFormat="1" ht="18" customHeight="1">
      <c r="A19" s="98" t="s">
        <v>131</v>
      </c>
      <c r="B19" s="99" t="s">
        <v>132</v>
      </c>
      <c r="C19" s="92"/>
    </row>
    <row r="20" spans="1:3" s="89" customFormat="1" ht="18" customHeight="1">
      <c r="A20" s="98" t="s">
        <v>133</v>
      </c>
      <c r="B20" s="99" t="s">
        <v>134</v>
      </c>
      <c r="C20" s="92"/>
    </row>
    <row r="21" spans="1:3" s="89" customFormat="1" ht="18" customHeight="1">
      <c r="A21" s="98" t="s">
        <v>135</v>
      </c>
      <c r="B21" s="99" t="s">
        <v>136</v>
      </c>
      <c r="C21" s="92"/>
    </row>
    <row r="22" spans="1:3" s="89" customFormat="1" ht="18" customHeight="1">
      <c r="A22" s="98" t="s">
        <v>137</v>
      </c>
      <c r="B22" s="99" t="s">
        <v>138</v>
      </c>
      <c r="C22" s="92"/>
    </row>
    <row r="23" spans="1:3" s="89" customFormat="1" ht="18" customHeight="1">
      <c r="A23" s="98" t="s">
        <v>139</v>
      </c>
      <c r="B23" s="99" t="s">
        <v>140</v>
      </c>
      <c r="C23" s="92"/>
    </row>
    <row r="24" spans="1:3" s="89" customFormat="1" ht="18" customHeight="1">
      <c r="A24" s="98" t="s">
        <v>141</v>
      </c>
      <c r="B24" s="99" t="s">
        <v>142</v>
      </c>
      <c r="C24" s="92"/>
    </row>
    <row r="25" spans="1:3" s="89" customFormat="1" ht="47.25">
      <c r="A25" s="100">
        <v>2</v>
      </c>
      <c r="B25" s="101" t="s">
        <v>116</v>
      </c>
      <c r="C25" s="92"/>
    </row>
    <row r="26" spans="1:3" s="89" customFormat="1" ht="18" customHeight="1">
      <c r="A26" s="95">
        <v>3</v>
      </c>
      <c r="B26" s="96" t="s">
        <v>117</v>
      </c>
      <c r="C26" s="205">
        <v>497049</v>
      </c>
    </row>
    <row r="27" spans="1:3" ht="18" customHeight="1">
      <c r="A27" s="90" t="s">
        <v>10</v>
      </c>
      <c r="B27" s="94" t="s">
        <v>23</v>
      </c>
      <c r="C27" s="206">
        <v>2543379</v>
      </c>
    </row>
    <row r="28" spans="1:3" ht="18" customHeight="1">
      <c r="A28" s="103"/>
      <c r="B28" s="104" t="s">
        <v>118</v>
      </c>
      <c r="C28" s="102"/>
    </row>
    <row r="29" spans="1:3" ht="18" customHeight="1">
      <c r="A29" s="103">
        <v>1</v>
      </c>
      <c r="B29" s="99" t="s">
        <v>111</v>
      </c>
      <c r="C29" s="102">
        <v>622378</v>
      </c>
    </row>
    <row r="30" spans="1:3" ht="18" customHeight="1">
      <c r="A30" s="103">
        <f aca="true" t="shared" si="0" ref="A30:A38">+A29+1</f>
        <v>2</v>
      </c>
      <c r="B30" s="99" t="s">
        <v>112</v>
      </c>
      <c r="C30" s="102">
        <v>15434</v>
      </c>
    </row>
    <row r="31" spans="1:3" ht="18" customHeight="1">
      <c r="A31" s="103">
        <f t="shared" si="0"/>
        <v>3</v>
      </c>
      <c r="B31" s="99" t="s">
        <v>128</v>
      </c>
      <c r="C31" s="102">
        <v>722369</v>
      </c>
    </row>
    <row r="32" spans="1:3" ht="18" customHeight="1">
      <c r="A32" s="103">
        <f t="shared" si="0"/>
        <v>4</v>
      </c>
      <c r="B32" s="99" t="s">
        <v>130</v>
      </c>
      <c r="C32" s="102">
        <v>30392</v>
      </c>
    </row>
    <row r="33" spans="1:3" ht="18" customHeight="1">
      <c r="A33" s="103">
        <f t="shared" si="0"/>
        <v>5</v>
      </c>
      <c r="B33" s="99" t="s">
        <v>132</v>
      </c>
      <c r="C33" s="102">
        <v>37988</v>
      </c>
    </row>
    <row r="34" spans="1:3" ht="18" customHeight="1">
      <c r="A34" s="103">
        <f t="shared" si="0"/>
        <v>6</v>
      </c>
      <c r="B34" s="99" t="s">
        <v>134</v>
      </c>
      <c r="C34" s="102">
        <v>2500</v>
      </c>
    </row>
    <row r="35" spans="1:3" ht="18" customHeight="1">
      <c r="A35" s="103">
        <f t="shared" si="0"/>
        <v>7</v>
      </c>
      <c r="B35" s="99" t="s">
        <v>136</v>
      </c>
      <c r="C35" s="102">
        <v>6600</v>
      </c>
    </row>
    <row r="36" spans="1:3" ht="18" customHeight="1">
      <c r="A36" s="103">
        <f t="shared" si="0"/>
        <v>8</v>
      </c>
      <c r="B36" s="99" t="s">
        <v>138</v>
      </c>
      <c r="C36" s="102">
        <v>236840</v>
      </c>
    </row>
    <row r="37" spans="1:3" ht="18" customHeight="1">
      <c r="A37" s="103">
        <f t="shared" si="0"/>
        <v>9</v>
      </c>
      <c r="B37" s="99" t="s">
        <v>140</v>
      </c>
      <c r="C37" s="102">
        <v>500760</v>
      </c>
    </row>
    <row r="38" spans="1:3" ht="18" customHeight="1">
      <c r="A38" s="103">
        <f t="shared" si="0"/>
        <v>10</v>
      </c>
      <c r="B38" s="99" t="s">
        <v>142</v>
      </c>
      <c r="C38" s="102">
        <v>56741</v>
      </c>
    </row>
    <row r="39" spans="1:3" ht="18" customHeight="1">
      <c r="A39" s="90" t="s">
        <v>14</v>
      </c>
      <c r="B39" s="94" t="s">
        <v>24</v>
      </c>
      <c r="C39" s="102"/>
    </row>
    <row r="40" spans="1:3" ht="18" customHeight="1">
      <c r="A40" s="90" t="s">
        <v>16</v>
      </c>
      <c r="B40" s="94" t="s">
        <v>25</v>
      </c>
      <c r="C40" s="206">
        <v>1300</v>
      </c>
    </row>
    <row r="41" spans="1:3" s="89" customFormat="1" ht="18" customHeight="1">
      <c r="A41" s="90" t="s">
        <v>18</v>
      </c>
      <c r="B41" s="94" t="s">
        <v>26</v>
      </c>
      <c r="C41" s="92">
        <v>135543</v>
      </c>
    </row>
    <row r="42" spans="1:3" s="89" customFormat="1" ht="18" customHeight="1">
      <c r="A42" s="90" t="s">
        <v>119</v>
      </c>
      <c r="B42" s="94" t="s">
        <v>27</v>
      </c>
      <c r="C42" s="105">
        <v>30000</v>
      </c>
    </row>
    <row r="43" spans="1:3" ht="18" customHeight="1">
      <c r="A43" s="106" t="s">
        <v>31</v>
      </c>
      <c r="B43" s="107" t="s">
        <v>121</v>
      </c>
      <c r="C43" s="108"/>
    </row>
  </sheetData>
  <mergeCells count="2">
    <mergeCell ref="A3:C3"/>
    <mergeCell ref="A4:C4"/>
  </mergeCells>
  <printOptions/>
  <pageMargins left="0.7" right="0.37" top="0.4" bottom="0.38"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topLeftCell="A1">
      <selection activeCell="A1" sqref="A1:C1"/>
    </sheetView>
  </sheetViews>
  <sheetFormatPr defaultColWidth="12.8515625" defaultRowHeight="15"/>
  <cols>
    <col min="1" max="1" width="4.421875" style="112" bestFit="1" customWidth="1"/>
    <col min="2" max="2" width="16.57421875" style="112" bestFit="1" customWidth="1"/>
    <col min="3" max="3" width="18.421875" style="112" bestFit="1" customWidth="1"/>
    <col min="4" max="4" width="18.7109375" style="112" customWidth="1"/>
    <col min="5" max="5" width="16.421875" style="112" customWidth="1"/>
    <col min="6" max="6" width="15.8515625" style="112" bestFit="1" customWidth="1"/>
    <col min="7" max="7" width="12.7109375" style="112" bestFit="1" customWidth="1"/>
    <col min="8" max="8" width="11.7109375" style="112" bestFit="1" customWidth="1"/>
    <col min="9" max="9" width="7.00390625" style="112" bestFit="1" customWidth="1"/>
    <col min="10" max="10" width="7.421875" style="112" bestFit="1" customWidth="1"/>
    <col min="11" max="11" width="9.00390625" style="112" bestFit="1" customWidth="1"/>
    <col min="12" max="14" width="12.8515625" style="112" customWidth="1"/>
    <col min="15" max="15" width="12.28125" style="112" bestFit="1" customWidth="1"/>
    <col min="16" max="16" width="12.421875" style="112" bestFit="1" customWidth="1"/>
    <col min="17" max="17" width="8.57421875" style="112" bestFit="1" customWidth="1"/>
    <col min="18" max="16384" width="12.8515625" style="112" customWidth="1"/>
  </cols>
  <sheetData>
    <row r="1" spans="1:17" ht="15">
      <c r="A1" s="296" t="s">
        <v>44</v>
      </c>
      <c r="B1" s="296"/>
      <c r="C1" s="296"/>
      <c r="D1" s="111"/>
      <c r="E1" s="282" t="s">
        <v>144</v>
      </c>
      <c r="F1" s="282"/>
      <c r="G1" s="282"/>
      <c r="H1" s="282"/>
      <c r="I1" s="282"/>
      <c r="J1" s="282"/>
      <c r="K1" s="282"/>
      <c r="L1" s="282"/>
      <c r="M1" s="282"/>
      <c r="N1" s="282"/>
      <c r="O1" s="282"/>
      <c r="P1" s="282"/>
      <c r="Q1" s="282"/>
    </row>
    <row r="2" spans="1:17" ht="20.25" customHeight="1">
      <c r="A2" s="294" t="s">
        <v>145</v>
      </c>
      <c r="B2" s="294"/>
      <c r="C2" s="294"/>
      <c r="D2" s="294"/>
      <c r="E2" s="294"/>
      <c r="F2" s="294"/>
      <c r="G2" s="294"/>
      <c r="H2" s="294"/>
      <c r="I2" s="294"/>
      <c r="J2" s="294"/>
      <c r="K2" s="294"/>
      <c r="L2" s="294"/>
      <c r="M2" s="294"/>
      <c r="N2" s="294"/>
      <c r="O2" s="294"/>
      <c r="P2" s="294"/>
      <c r="Q2" s="294"/>
    </row>
    <row r="3" spans="1:17" ht="15">
      <c r="A3" s="294" t="s">
        <v>280</v>
      </c>
      <c r="B3" s="294"/>
      <c r="C3" s="294"/>
      <c r="D3" s="294"/>
      <c r="E3" s="294"/>
      <c r="F3" s="294"/>
      <c r="G3" s="294"/>
      <c r="H3" s="294"/>
      <c r="I3" s="294"/>
      <c r="J3" s="294"/>
      <c r="K3" s="294"/>
      <c r="L3" s="294"/>
      <c r="M3" s="294"/>
      <c r="N3" s="294"/>
      <c r="O3" s="294"/>
      <c r="P3" s="294"/>
      <c r="Q3" s="294"/>
    </row>
    <row r="4" spans="1:17" ht="15.75" customHeight="1">
      <c r="A4" s="279" t="str">
        <f>'50'!A4:C4</f>
        <v>(Kèm theo Công văn  số       /STC-QLNS ngày     tháng 02 năm 2022 của Sở Tài chính)</v>
      </c>
      <c r="B4" s="279"/>
      <c r="C4" s="279"/>
      <c r="D4" s="279"/>
      <c r="E4" s="279"/>
      <c r="F4" s="279"/>
      <c r="G4" s="279"/>
      <c r="H4" s="279"/>
      <c r="I4" s="279"/>
      <c r="J4" s="279"/>
      <c r="K4" s="279"/>
      <c r="L4" s="279"/>
      <c r="M4" s="279"/>
      <c r="N4" s="279"/>
      <c r="O4" s="279"/>
      <c r="P4" s="279"/>
      <c r="Q4" s="279"/>
    </row>
    <row r="5" spans="1:17" ht="18.75">
      <c r="A5" s="113"/>
      <c r="B5" s="113"/>
      <c r="C5" s="64"/>
      <c r="D5" s="64"/>
      <c r="E5" s="295" t="s">
        <v>146</v>
      </c>
      <c r="F5" s="295"/>
      <c r="G5" s="295"/>
      <c r="H5" s="295"/>
      <c r="I5" s="295"/>
      <c r="J5" s="295"/>
      <c r="K5" s="295"/>
      <c r="L5" s="295"/>
      <c r="M5" s="295"/>
      <c r="N5" s="295"/>
      <c r="O5" s="295"/>
      <c r="P5" s="295"/>
      <c r="Q5" s="295"/>
    </row>
    <row r="6" spans="1:17" s="114" customFormat="1" ht="27.75" customHeight="1">
      <c r="A6" s="301" t="s">
        <v>1</v>
      </c>
      <c r="B6" s="301" t="s">
        <v>147</v>
      </c>
      <c r="C6" s="306" t="s">
        <v>148</v>
      </c>
      <c r="D6" s="307"/>
      <c r="E6" s="307"/>
      <c r="F6" s="307"/>
      <c r="G6" s="307"/>
      <c r="H6" s="307"/>
      <c r="I6" s="307"/>
      <c r="J6" s="307"/>
      <c r="K6" s="307"/>
      <c r="L6" s="307"/>
      <c r="M6" s="307"/>
      <c r="N6" s="307"/>
      <c r="O6" s="307"/>
      <c r="P6" s="307"/>
      <c r="Q6" s="308"/>
    </row>
    <row r="7" spans="1:17" s="114" customFormat="1" ht="127.15" customHeight="1">
      <c r="A7" s="302"/>
      <c r="B7" s="302"/>
      <c r="C7" s="300" t="s">
        <v>149</v>
      </c>
      <c r="D7" s="300" t="s">
        <v>150</v>
      </c>
      <c r="E7" s="300" t="s">
        <v>151</v>
      </c>
      <c r="F7" s="300" t="s">
        <v>152</v>
      </c>
      <c r="G7" s="304" t="s">
        <v>85</v>
      </c>
      <c r="H7" s="300" t="s">
        <v>74</v>
      </c>
      <c r="I7" s="300" t="s">
        <v>78</v>
      </c>
      <c r="J7" s="300"/>
      <c r="K7" s="300" t="s">
        <v>153</v>
      </c>
      <c r="L7" s="297" t="s">
        <v>87</v>
      </c>
      <c r="M7" s="298"/>
      <c r="N7" s="299"/>
      <c r="O7" s="300" t="s">
        <v>154</v>
      </c>
      <c r="P7" s="300" t="s">
        <v>155</v>
      </c>
      <c r="Q7" s="300" t="s">
        <v>101</v>
      </c>
    </row>
    <row r="8" spans="1:17" s="64" customFormat="1" ht="45.75" customHeight="1">
      <c r="A8" s="303"/>
      <c r="B8" s="303"/>
      <c r="C8" s="300"/>
      <c r="D8" s="300"/>
      <c r="E8" s="300"/>
      <c r="F8" s="300"/>
      <c r="G8" s="305"/>
      <c r="H8" s="300"/>
      <c r="I8" s="160" t="s">
        <v>156</v>
      </c>
      <c r="J8" s="160" t="s">
        <v>157</v>
      </c>
      <c r="K8" s="300"/>
      <c r="L8" s="160" t="s">
        <v>281</v>
      </c>
      <c r="M8" s="160" t="s">
        <v>282</v>
      </c>
      <c r="N8" s="163" t="s">
        <v>283</v>
      </c>
      <c r="O8" s="300"/>
      <c r="P8" s="300"/>
      <c r="Q8" s="300"/>
    </row>
    <row r="9" spans="1:17" s="64" customFormat="1" ht="28.5" customHeight="1">
      <c r="A9" s="115" t="s">
        <v>158</v>
      </c>
      <c r="B9" s="116" t="s">
        <v>159</v>
      </c>
      <c r="C9" s="117">
        <v>100</v>
      </c>
      <c r="D9" s="117">
        <v>100</v>
      </c>
      <c r="E9" s="117">
        <v>100</v>
      </c>
      <c r="F9" s="117">
        <v>100</v>
      </c>
      <c r="G9" s="117">
        <v>100</v>
      </c>
      <c r="H9" s="117">
        <v>100</v>
      </c>
      <c r="I9" s="117">
        <v>50</v>
      </c>
      <c r="J9" s="117">
        <v>100</v>
      </c>
      <c r="K9" s="117">
        <v>100</v>
      </c>
      <c r="L9" s="117">
        <v>100</v>
      </c>
      <c r="M9" s="117">
        <v>40</v>
      </c>
      <c r="N9" s="117">
        <v>80</v>
      </c>
      <c r="O9" s="117">
        <v>100</v>
      </c>
      <c r="P9" s="117">
        <v>100</v>
      </c>
      <c r="Q9" s="117">
        <v>100</v>
      </c>
    </row>
    <row r="10" spans="1:17" s="64" customFormat="1" ht="28.5" customHeight="1">
      <c r="A10" s="118" t="s">
        <v>160</v>
      </c>
      <c r="B10" s="119" t="s">
        <v>161</v>
      </c>
      <c r="C10" s="120">
        <v>100</v>
      </c>
      <c r="D10" s="120">
        <v>100</v>
      </c>
      <c r="E10" s="120">
        <v>100</v>
      </c>
      <c r="F10" s="120">
        <v>100</v>
      </c>
      <c r="G10" s="120">
        <v>100</v>
      </c>
      <c r="H10" s="120">
        <v>100</v>
      </c>
      <c r="I10" s="120">
        <v>50</v>
      </c>
      <c r="J10" s="120">
        <v>100</v>
      </c>
      <c r="K10" s="120">
        <v>100</v>
      </c>
      <c r="L10" s="120">
        <v>100</v>
      </c>
      <c r="M10" s="120">
        <v>40</v>
      </c>
      <c r="N10" s="120">
        <v>80</v>
      </c>
      <c r="O10" s="117">
        <v>100</v>
      </c>
      <c r="P10" s="117">
        <v>100</v>
      </c>
      <c r="Q10" s="120">
        <v>100</v>
      </c>
    </row>
    <row r="11" spans="1:17" s="64" customFormat="1" ht="28.5" customHeight="1">
      <c r="A11" s="115" t="s">
        <v>162</v>
      </c>
      <c r="B11" s="119" t="s">
        <v>163</v>
      </c>
      <c r="C11" s="120">
        <v>100</v>
      </c>
      <c r="D11" s="120">
        <v>100</v>
      </c>
      <c r="E11" s="120">
        <v>100</v>
      </c>
      <c r="F11" s="120">
        <v>100</v>
      </c>
      <c r="G11" s="120">
        <v>100</v>
      </c>
      <c r="H11" s="120">
        <v>100</v>
      </c>
      <c r="I11" s="120">
        <v>50</v>
      </c>
      <c r="J11" s="120">
        <v>100</v>
      </c>
      <c r="K11" s="120">
        <v>100</v>
      </c>
      <c r="L11" s="120">
        <v>100</v>
      </c>
      <c r="M11" s="120">
        <v>40</v>
      </c>
      <c r="N11" s="120">
        <v>80</v>
      </c>
      <c r="O11" s="117">
        <v>100</v>
      </c>
      <c r="P11" s="117">
        <v>100</v>
      </c>
      <c r="Q11" s="120">
        <v>100</v>
      </c>
    </row>
    <row r="12" spans="1:17" s="64" customFormat="1" ht="28.5" customHeight="1">
      <c r="A12" s="118" t="s">
        <v>164</v>
      </c>
      <c r="B12" s="119" t="s">
        <v>165</v>
      </c>
      <c r="C12" s="120">
        <v>100</v>
      </c>
      <c r="D12" s="120">
        <v>100</v>
      </c>
      <c r="E12" s="120">
        <v>100</v>
      </c>
      <c r="F12" s="120">
        <v>100</v>
      </c>
      <c r="G12" s="120">
        <v>100</v>
      </c>
      <c r="H12" s="120">
        <v>100</v>
      </c>
      <c r="I12" s="120">
        <v>50</v>
      </c>
      <c r="J12" s="120">
        <v>100</v>
      </c>
      <c r="K12" s="120">
        <v>100</v>
      </c>
      <c r="L12" s="120">
        <v>100</v>
      </c>
      <c r="M12" s="120">
        <v>40</v>
      </c>
      <c r="N12" s="120">
        <v>80</v>
      </c>
      <c r="O12" s="117">
        <v>100</v>
      </c>
      <c r="P12" s="117">
        <v>100</v>
      </c>
      <c r="Q12" s="120">
        <v>100</v>
      </c>
    </row>
    <row r="13" spans="1:17" s="64" customFormat="1" ht="28.5" customHeight="1">
      <c r="A13" s="115" t="s">
        <v>166</v>
      </c>
      <c r="B13" s="119" t="s">
        <v>167</v>
      </c>
      <c r="C13" s="120">
        <v>100</v>
      </c>
      <c r="D13" s="120">
        <v>100</v>
      </c>
      <c r="E13" s="120">
        <v>100</v>
      </c>
      <c r="F13" s="120">
        <v>100</v>
      </c>
      <c r="G13" s="120">
        <v>100</v>
      </c>
      <c r="H13" s="120">
        <v>100</v>
      </c>
      <c r="I13" s="120">
        <v>50</v>
      </c>
      <c r="J13" s="120">
        <v>100</v>
      </c>
      <c r="K13" s="120">
        <v>100</v>
      </c>
      <c r="L13" s="120">
        <v>100</v>
      </c>
      <c r="M13" s="120">
        <v>40</v>
      </c>
      <c r="N13" s="120">
        <v>80</v>
      </c>
      <c r="O13" s="117">
        <v>100</v>
      </c>
      <c r="P13" s="117">
        <v>100</v>
      </c>
      <c r="Q13" s="120">
        <v>100</v>
      </c>
    </row>
    <row r="14" spans="1:17" s="64" customFormat="1" ht="28.5" customHeight="1">
      <c r="A14" s="118" t="s">
        <v>168</v>
      </c>
      <c r="B14" s="119" t="s">
        <v>169</v>
      </c>
      <c r="C14" s="120">
        <v>100</v>
      </c>
      <c r="D14" s="120">
        <v>100</v>
      </c>
      <c r="E14" s="120">
        <v>100</v>
      </c>
      <c r="F14" s="120">
        <v>100</v>
      </c>
      <c r="G14" s="120">
        <v>100</v>
      </c>
      <c r="H14" s="120">
        <v>100</v>
      </c>
      <c r="I14" s="120">
        <v>50</v>
      </c>
      <c r="J14" s="120">
        <v>100</v>
      </c>
      <c r="K14" s="120">
        <v>100</v>
      </c>
      <c r="L14" s="120">
        <v>100</v>
      </c>
      <c r="M14" s="120">
        <v>40</v>
      </c>
      <c r="N14" s="120">
        <v>80</v>
      </c>
      <c r="O14" s="117">
        <v>100</v>
      </c>
      <c r="P14" s="117">
        <v>100</v>
      </c>
      <c r="Q14" s="120">
        <v>100</v>
      </c>
    </row>
    <row r="15" spans="1:17" s="64" customFormat="1" ht="28.5" customHeight="1">
      <c r="A15" s="115" t="s">
        <v>170</v>
      </c>
      <c r="B15" s="119" t="s">
        <v>171</v>
      </c>
      <c r="C15" s="120">
        <v>100</v>
      </c>
      <c r="D15" s="120">
        <v>100</v>
      </c>
      <c r="E15" s="120">
        <v>100</v>
      </c>
      <c r="F15" s="120">
        <v>100</v>
      </c>
      <c r="G15" s="120">
        <v>100</v>
      </c>
      <c r="H15" s="120">
        <v>100</v>
      </c>
      <c r="I15" s="120">
        <v>50</v>
      </c>
      <c r="J15" s="120">
        <v>100</v>
      </c>
      <c r="K15" s="120">
        <v>100</v>
      </c>
      <c r="L15" s="120">
        <v>100</v>
      </c>
      <c r="M15" s="120">
        <v>40</v>
      </c>
      <c r="N15" s="120">
        <v>80</v>
      </c>
      <c r="O15" s="117">
        <v>100</v>
      </c>
      <c r="P15" s="117">
        <v>100</v>
      </c>
      <c r="Q15" s="120">
        <v>100</v>
      </c>
    </row>
    <row r="16" spans="1:17" ht="28.5" customHeight="1">
      <c r="A16" s="118" t="s">
        <v>172</v>
      </c>
      <c r="B16" s="119" t="s">
        <v>173</v>
      </c>
      <c r="C16" s="120">
        <v>100</v>
      </c>
      <c r="D16" s="120">
        <v>100</v>
      </c>
      <c r="E16" s="120">
        <v>100</v>
      </c>
      <c r="F16" s="120">
        <v>100</v>
      </c>
      <c r="G16" s="120">
        <v>100</v>
      </c>
      <c r="H16" s="120">
        <v>100</v>
      </c>
      <c r="I16" s="120">
        <v>50</v>
      </c>
      <c r="J16" s="120">
        <v>100</v>
      </c>
      <c r="K16" s="120">
        <v>100</v>
      </c>
      <c r="L16" s="120">
        <v>100</v>
      </c>
      <c r="M16" s="120">
        <v>40</v>
      </c>
      <c r="N16" s="120">
        <v>80</v>
      </c>
      <c r="O16" s="117">
        <v>100</v>
      </c>
      <c r="P16" s="117">
        <v>100</v>
      </c>
      <c r="Q16" s="120">
        <v>100</v>
      </c>
    </row>
    <row r="17" spans="1:17" ht="28.5" customHeight="1">
      <c r="A17" s="115" t="s">
        <v>174</v>
      </c>
      <c r="B17" s="119" t="s">
        <v>175</v>
      </c>
      <c r="C17" s="120">
        <v>100</v>
      </c>
      <c r="D17" s="120">
        <v>100</v>
      </c>
      <c r="E17" s="120">
        <v>100</v>
      </c>
      <c r="F17" s="120">
        <v>100</v>
      </c>
      <c r="G17" s="120">
        <v>100</v>
      </c>
      <c r="H17" s="120">
        <v>100</v>
      </c>
      <c r="I17" s="120">
        <v>50</v>
      </c>
      <c r="J17" s="120">
        <v>100</v>
      </c>
      <c r="K17" s="120">
        <v>100</v>
      </c>
      <c r="L17" s="120">
        <v>100</v>
      </c>
      <c r="M17" s="120">
        <v>40</v>
      </c>
      <c r="N17" s="120">
        <v>80</v>
      </c>
      <c r="O17" s="117">
        <v>100</v>
      </c>
      <c r="P17" s="117">
        <v>100</v>
      </c>
      <c r="Q17" s="120">
        <v>100</v>
      </c>
    </row>
    <row r="18" spans="1:17" ht="28.5" customHeight="1">
      <c r="A18" s="121" t="s">
        <v>176</v>
      </c>
      <c r="B18" s="122" t="s">
        <v>177</v>
      </c>
      <c r="C18" s="123">
        <v>100</v>
      </c>
      <c r="D18" s="123">
        <v>100</v>
      </c>
      <c r="E18" s="123">
        <v>100</v>
      </c>
      <c r="F18" s="123">
        <v>100</v>
      </c>
      <c r="G18" s="123">
        <v>100</v>
      </c>
      <c r="H18" s="123">
        <v>100</v>
      </c>
      <c r="I18" s="123">
        <v>50</v>
      </c>
      <c r="J18" s="123">
        <v>100</v>
      </c>
      <c r="K18" s="123">
        <v>100</v>
      </c>
      <c r="L18" s="123">
        <v>100</v>
      </c>
      <c r="M18" s="123">
        <v>40</v>
      </c>
      <c r="N18" s="123">
        <v>80</v>
      </c>
      <c r="O18" s="123">
        <v>100</v>
      </c>
      <c r="P18" s="123">
        <v>100</v>
      </c>
      <c r="Q18" s="123">
        <v>100</v>
      </c>
    </row>
    <row r="19" spans="1:6" ht="18.75">
      <c r="A19" s="64"/>
      <c r="B19" s="64"/>
      <c r="C19" s="64"/>
      <c r="D19" s="64"/>
      <c r="E19" s="64"/>
      <c r="F19" s="64"/>
    </row>
    <row r="20" spans="1:6" ht="18.75">
      <c r="A20" s="64"/>
      <c r="B20" s="64"/>
      <c r="C20" s="64"/>
      <c r="D20" s="64"/>
      <c r="E20" s="64"/>
      <c r="F20" s="64"/>
    </row>
    <row r="21" spans="1:6" ht="18.75">
      <c r="A21" s="64"/>
      <c r="B21" s="64"/>
      <c r="C21" s="64"/>
      <c r="D21" s="64"/>
      <c r="E21" s="64"/>
      <c r="F21" s="64"/>
    </row>
    <row r="22" spans="1:6" ht="18.75">
      <c r="A22" s="64"/>
      <c r="B22" s="64"/>
      <c r="C22" s="64"/>
      <c r="D22" s="64"/>
      <c r="E22" s="64"/>
      <c r="F22" s="64"/>
    </row>
    <row r="23" spans="1:6" ht="18.75">
      <c r="A23" s="64"/>
      <c r="B23" s="64"/>
      <c r="C23" s="64"/>
      <c r="D23" s="64"/>
      <c r="E23" s="64"/>
      <c r="F23" s="64"/>
    </row>
    <row r="24" spans="1:6" ht="18.75">
      <c r="A24" s="64"/>
      <c r="B24" s="64"/>
      <c r="C24" s="64"/>
      <c r="D24" s="64"/>
      <c r="E24" s="64"/>
      <c r="F24" s="64"/>
    </row>
    <row r="25" spans="1:6" ht="18.75">
      <c r="A25" s="64"/>
      <c r="B25" s="64"/>
      <c r="C25" s="64"/>
      <c r="D25" s="64"/>
      <c r="E25" s="64"/>
      <c r="F25" s="64"/>
    </row>
    <row r="26" spans="1:6" ht="18.75">
      <c r="A26" s="64"/>
      <c r="B26" s="64"/>
      <c r="C26" s="64"/>
      <c r="D26" s="64"/>
      <c r="E26" s="64"/>
      <c r="F26" s="64"/>
    </row>
    <row r="27" spans="1:6" ht="18.75">
      <c r="A27" s="64"/>
      <c r="B27" s="64"/>
      <c r="C27" s="64"/>
      <c r="D27" s="64"/>
      <c r="E27" s="64"/>
      <c r="F27" s="64"/>
    </row>
    <row r="28" spans="1:6" ht="18.75">
      <c r="A28" s="64"/>
      <c r="B28" s="64"/>
      <c r="C28" s="64"/>
      <c r="D28" s="64"/>
      <c r="E28" s="64"/>
      <c r="F28" s="64"/>
    </row>
  </sheetData>
  <mergeCells count="21">
    <mergeCell ref="L7:N7"/>
    <mergeCell ref="P7:P8"/>
    <mergeCell ref="Q7:Q8"/>
    <mergeCell ref="A6:A8"/>
    <mergeCell ref="B6:B8"/>
    <mergeCell ref="C7:C8"/>
    <mergeCell ref="D7:D8"/>
    <mergeCell ref="E7:E8"/>
    <mergeCell ref="F7:F8"/>
    <mergeCell ref="G7:G8"/>
    <mergeCell ref="H7:H8"/>
    <mergeCell ref="I7:J7"/>
    <mergeCell ref="K7:K8"/>
    <mergeCell ref="O7:O8"/>
    <mergeCell ref="C6:Q6"/>
    <mergeCell ref="E1:Q1"/>
    <mergeCell ref="A2:Q2"/>
    <mergeCell ref="A3:Q3"/>
    <mergeCell ref="A4:Q4"/>
    <mergeCell ref="E5:Q5"/>
    <mergeCell ref="A1:C1"/>
  </mergeCells>
  <printOptions horizontalCentered="1"/>
  <pageMargins left="0.17" right="0.2" top="0.53" bottom="0.57" header="0.3" footer="0.3"/>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topLeftCell="A7">
      <selection activeCell="C8" sqref="C8:J8"/>
    </sheetView>
  </sheetViews>
  <sheetFormatPr defaultColWidth="12.8515625" defaultRowHeight="15"/>
  <cols>
    <col min="1" max="1" width="7.28125" style="112" customWidth="1"/>
    <col min="2" max="2" width="19.28125" style="112" customWidth="1"/>
    <col min="3" max="4" width="16.28125" style="112" customWidth="1"/>
    <col min="5" max="5" width="14.00390625" style="112" customWidth="1"/>
    <col min="6" max="6" width="19.00390625" style="112" customWidth="1"/>
    <col min="7" max="7" width="14.421875" style="112" customWidth="1"/>
    <col min="8" max="8" width="12.57421875" style="112" customWidth="1"/>
    <col min="9" max="9" width="11.7109375" style="112" customWidth="1"/>
    <col min="10" max="10" width="10.57421875" style="112" customWidth="1"/>
    <col min="11" max="16384" width="12.8515625" style="112" customWidth="1"/>
  </cols>
  <sheetData>
    <row r="1" spans="1:13" ht="21" customHeight="1">
      <c r="A1" s="65" t="s">
        <v>44</v>
      </c>
      <c r="B1" s="65"/>
      <c r="C1" s="110"/>
      <c r="D1" s="111"/>
      <c r="E1" s="111"/>
      <c r="F1" s="124"/>
      <c r="G1" s="124"/>
      <c r="H1" s="124"/>
      <c r="I1" s="124"/>
      <c r="J1" s="159" t="s">
        <v>178</v>
      </c>
      <c r="K1" s="65"/>
      <c r="L1" s="65"/>
      <c r="M1" s="65"/>
    </row>
    <row r="2" spans="1:10" ht="23.25" customHeight="1">
      <c r="A2" s="312" t="s">
        <v>284</v>
      </c>
      <c r="B2" s="312"/>
      <c r="C2" s="312"/>
      <c r="D2" s="312"/>
      <c r="E2" s="312"/>
      <c r="F2" s="312"/>
      <c r="G2" s="312"/>
      <c r="H2" s="312"/>
      <c r="I2" s="312"/>
      <c r="J2" s="312"/>
    </row>
    <row r="3" spans="1:15" ht="23.45" customHeight="1">
      <c r="A3" s="279" t="str">
        <f>'54'!A4:Q4</f>
        <v>(Kèm theo Công văn  số       /STC-QLNS ngày     tháng 02 năm 2022 của Sở Tài chính)</v>
      </c>
      <c r="B3" s="279"/>
      <c r="C3" s="279"/>
      <c r="D3" s="279"/>
      <c r="E3" s="279"/>
      <c r="F3" s="279"/>
      <c r="G3" s="279"/>
      <c r="H3" s="279"/>
      <c r="I3" s="279"/>
      <c r="J3" s="279"/>
      <c r="K3" s="5"/>
      <c r="L3" s="5"/>
      <c r="M3" s="5"/>
      <c r="N3" s="5"/>
      <c r="O3" s="5"/>
    </row>
    <row r="4" spans="1:10" ht="19.5" customHeight="1">
      <c r="A4" s="113"/>
      <c r="B4" s="113"/>
      <c r="C4" s="64"/>
      <c r="D4" s="64"/>
      <c r="E4" s="64"/>
      <c r="F4" s="64"/>
      <c r="G4" s="64"/>
      <c r="H4" s="64"/>
      <c r="I4" s="64"/>
      <c r="J4" s="125" t="s">
        <v>0</v>
      </c>
    </row>
    <row r="5" spans="1:10" s="114" customFormat="1" ht="24" customHeight="1">
      <c r="A5" s="301" t="s">
        <v>1</v>
      </c>
      <c r="B5" s="313" t="s">
        <v>147</v>
      </c>
      <c r="C5" s="315" t="s">
        <v>179</v>
      </c>
      <c r="D5" s="306" t="s">
        <v>180</v>
      </c>
      <c r="E5" s="307"/>
      <c r="F5" s="308"/>
      <c r="G5" s="315" t="s">
        <v>181</v>
      </c>
      <c r="H5" s="315" t="s">
        <v>182</v>
      </c>
      <c r="I5" s="315" t="s">
        <v>19</v>
      </c>
      <c r="J5" s="315" t="s">
        <v>183</v>
      </c>
    </row>
    <row r="6" spans="1:10" s="114" customFormat="1" ht="21" customHeight="1">
      <c r="A6" s="302"/>
      <c r="B6" s="314"/>
      <c r="C6" s="309"/>
      <c r="D6" s="309" t="s">
        <v>184</v>
      </c>
      <c r="E6" s="310" t="s">
        <v>185</v>
      </c>
      <c r="F6" s="311"/>
      <c r="G6" s="309"/>
      <c r="H6" s="309"/>
      <c r="I6" s="309"/>
      <c r="J6" s="309"/>
    </row>
    <row r="7" spans="1:10" s="114" customFormat="1" ht="69" customHeight="1">
      <c r="A7" s="302"/>
      <c r="B7" s="314"/>
      <c r="C7" s="309"/>
      <c r="D7" s="309"/>
      <c r="E7" s="161" t="s">
        <v>186</v>
      </c>
      <c r="F7" s="161" t="s">
        <v>187</v>
      </c>
      <c r="G7" s="309"/>
      <c r="H7" s="309"/>
      <c r="I7" s="309"/>
      <c r="J7" s="309"/>
    </row>
    <row r="8" spans="1:10" s="64" customFormat="1" ht="19.9" customHeight="1">
      <c r="A8" s="126"/>
      <c r="B8" s="127" t="s">
        <v>143</v>
      </c>
      <c r="C8" s="207">
        <f>SUM(C9:C18)</f>
        <v>2311500</v>
      </c>
      <c r="D8" s="207">
        <f aca="true" t="shared" si="0" ref="D8:E8">SUM(D9:D18)</f>
        <v>2078920</v>
      </c>
      <c r="E8" s="207">
        <f t="shared" si="0"/>
        <v>2078920</v>
      </c>
      <c r="F8" s="207"/>
      <c r="G8" s="207">
        <f>SUM(G9:G18)</f>
        <v>5418319.8</v>
      </c>
      <c r="H8" s="207"/>
      <c r="I8" s="207"/>
      <c r="J8" s="207">
        <v>7497240</v>
      </c>
    </row>
    <row r="9" spans="1:10" s="64" customFormat="1" ht="19.9" customHeight="1">
      <c r="A9" s="128">
        <v>1</v>
      </c>
      <c r="B9" s="129" t="s">
        <v>188</v>
      </c>
      <c r="C9" s="130">
        <v>66300</v>
      </c>
      <c r="D9" s="130">
        <f>E9+F9</f>
        <v>55480</v>
      </c>
      <c r="E9" s="130">
        <v>55480</v>
      </c>
      <c r="F9" s="130"/>
      <c r="G9" s="131">
        <v>494770.4</v>
      </c>
      <c r="H9" s="130"/>
      <c r="I9" s="130"/>
      <c r="J9" s="130"/>
    </row>
    <row r="10" spans="1:10" s="64" customFormat="1" ht="19.9" customHeight="1">
      <c r="A10" s="132">
        <f>A9+1</f>
        <v>2</v>
      </c>
      <c r="B10" s="133" t="s">
        <v>189</v>
      </c>
      <c r="C10" s="130">
        <v>55200</v>
      </c>
      <c r="D10" s="130">
        <f aca="true" t="shared" si="1" ref="D10:D18">E10+F10</f>
        <v>60850</v>
      </c>
      <c r="E10" s="130">
        <v>60850</v>
      </c>
      <c r="F10" s="130"/>
      <c r="G10" s="130">
        <v>383679.4</v>
      </c>
      <c r="H10" s="130"/>
      <c r="I10" s="130"/>
      <c r="J10" s="130"/>
    </row>
    <row r="11" spans="1:10" s="64" customFormat="1" ht="19.9" customHeight="1">
      <c r="A11" s="132">
        <f>A10+1</f>
        <v>3</v>
      </c>
      <c r="B11" s="133" t="s">
        <v>190</v>
      </c>
      <c r="C11" s="130">
        <v>122500</v>
      </c>
      <c r="D11" s="130">
        <f t="shared" si="1"/>
        <v>150050</v>
      </c>
      <c r="E11" s="130">
        <v>150050</v>
      </c>
      <c r="F11" s="130"/>
      <c r="G11" s="130">
        <v>424880</v>
      </c>
      <c r="H11" s="130"/>
      <c r="I11" s="130"/>
      <c r="J11" s="130"/>
    </row>
    <row r="12" spans="1:10" s="64" customFormat="1" ht="19.9" customHeight="1">
      <c r="A12" s="132">
        <f>A11+1</f>
        <v>4</v>
      </c>
      <c r="B12" s="133" t="s">
        <v>191</v>
      </c>
      <c r="C12" s="130">
        <v>53800</v>
      </c>
      <c r="D12" s="130">
        <f t="shared" si="1"/>
        <v>43640</v>
      </c>
      <c r="E12" s="130">
        <v>43640</v>
      </c>
      <c r="F12" s="130"/>
      <c r="G12" s="130">
        <v>572695</v>
      </c>
      <c r="H12" s="130"/>
      <c r="I12" s="130"/>
      <c r="J12" s="130"/>
    </row>
    <row r="13" spans="1:10" s="64" customFormat="1" ht="19.9" customHeight="1">
      <c r="A13" s="132">
        <f>A12+1</f>
        <v>5</v>
      </c>
      <c r="B13" s="13" t="s">
        <v>192</v>
      </c>
      <c r="C13" s="134">
        <v>152600</v>
      </c>
      <c r="D13" s="130">
        <f t="shared" si="1"/>
        <v>121500</v>
      </c>
      <c r="E13" s="134">
        <v>121500</v>
      </c>
      <c r="F13" s="134"/>
      <c r="G13" s="134">
        <v>868958</v>
      </c>
      <c r="H13" s="134"/>
      <c r="I13" s="134"/>
      <c r="J13" s="134"/>
    </row>
    <row r="14" spans="1:10" s="64" customFormat="1" ht="19.9" customHeight="1">
      <c r="A14" s="132">
        <f aca="true" t="shared" si="2" ref="A14:A18">A13+1</f>
        <v>6</v>
      </c>
      <c r="B14" s="13" t="s">
        <v>193</v>
      </c>
      <c r="C14" s="134">
        <v>111000</v>
      </c>
      <c r="D14" s="130">
        <f t="shared" si="1"/>
        <v>87300</v>
      </c>
      <c r="E14" s="134">
        <v>87300</v>
      </c>
      <c r="F14" s="134"/>
      <c r="G14" s="134">
        <v>652346</v>
      </c>
      <c r="H14" s="134"/>
      <c r="I14" s="134"/>
      <c r="J14" s="134"/>
    </row>
    <row r="15" spans="1:10" s="64" customFormat="1" ht="19.9" customHeight="1">
      <c r="A15" s="132">
        <f t="shared" si="2"/>
        <v>7</v>
      </c>
      <c r="B15" s="13" t="s">
        <v>194</v>
      </c>
      <c r="C15" s="134">
        <v>126400</v>
      </c>
      <c r="D15" s="130">
        <f t="shared" si="1"/>
        <v>101700</v>
      </c>
      <c r="E15" s="134">
        <v>101700</v>
      </c>
      <c r="F15" s="134"/>
      <c r="G15" s="134">
        <v>708948</v>
      </c>
      <c r="H15" s="134"/>
      <c r="I15" s="134"/>
      <c r="J15" s="134"/>
    </row>
    <row r="16" spans="1:10" s="64" customFormat="1" ht="19.9" customHeight="1">
      <c r="A16" s="132">
        <f t="shared" si="2"/>
        <v>8</v>
      </c>
      <c r="B16" s="13" t="s">
        <v>195</v>
      </c>
      <c r="C16" s="134">
        <v>692400</v>
      </c>
      <c r="D16" s="130">
        <f t="shared" si="1"/>
        <v>671650</v>
      </c>
      <c r="E16" s="134">
        <v>671650</v>
      </c>
      <c r="F16" s="134"/>
      <c r="G16" s="134">
        <v>424487</v>
      </c>
      <c r="H16" s="134"/>
      <c r="I16" s="134"/>
      <c r="J16" s="134"/>
    </row>
    <row r="17" spans="1:10" s="64" customFormat="1" ht="19.9" customHeight="1">
      <c r="A17" s="132">
        <f t="shared" si="2"/>
        <v>9</v>
      </c>
      <c r="B17" s="13" t="s">
        <v>196</v>
      </c>
      <c r="C17" s="134">
        <v>168200</v>
      </c>
      <c r="D17" s="130">
        <f t="shared" si="1"/>
        <v>142750</v>
      </c>
      <c r="E17" s="134">
        <v>142750</v>
      </c>
      <c r="F17" s="134"/>
      <c r="G17" s="134">
        <v>407344</v>
      </c>
      <c r="H17" s="134"/>
      <c r="I17" s="134"/>
      <c r="J17" s="134"/>
    </row>
    <row r="18" spans="1:10" ht="19.5" customHeight="1">
      <c r="A18" s="135">
        <f t="shared" si="2"/>
        <v>10</v>
      </c>
      <c r="B18" s="136" t="s">
        <v>197</v>
      </c>
      <c r="C18" s="137">
        <v>763100</v>
      </c>
      <c r="D18" s="137">
        <f t="shared" si="1"/>
        <v>644000</v>
      </c>
      <c r="E18" s="137">
        <v>644000</v>
      </c>
      <c r="F18" s="137"/>
      <c r="G18" s="137">
        <v>480212</v>
      </c>
      <c r="H18" s="137"/>
      <c r="I18" s="137"/>
      <c r="J18" s="137"/>
    </row>
    <row r="19" spans="1:10" ht="19.5" customHeight="1">
      <c r="A19" s="24"/>
      <c r="B19" s="138"/>
      <c r="C19" s="64"/>
      <c r="D19" s="64"/>
      <c r="E19" s="64"/>
      <c r="F19" s="64"/>
      <c r="G19" s="64"/>
      <c r="H19" s="64"/>
      <c r="I19" s="64"/>
      <c r="J19" s="64"/>
    </row>
    <row r="20" spans="1:10" ht="18.75">
      <c r="A20" s="64"/>
      <c r="B20" s="64"/>
      <c r="C20" s="64"/>
      <c r="D20" s="64"/>
      <c r="E20" s="64"/>
      <c r="F20" s="64"/>
      <c r="G20" s="64"/>
      <c r="H20" s="64"/>
      <c r="I20" s="64"/>
      <c r="J20" s="64"/>
    </row>
    <row r="21" spans="1:10" ht="18.75">
      <c r="A21" s="64"/>
      <c r="B21" s="64"/>
      <c r="C21" s="64"/>
      <c r="D21" s="64"/>
      <c r="E21" s="64"/>
      <c r="F21" s="64"/>
      <c r="G21" s="64"/>
      <c r="H21" s="64"/>
      <c r="I21" s="64"/>
      <c r="J21" s="64"/>
    </row>
    <row r="22" spans="1:10" ht="18.75">
      <c r="A22" s="64"/>
      <c r="B22" s="64"/>
      <c r="C22" s="64"/>
      <c r="D22" s="64"/>
      <c r="E22" s="64"/>
      <c r="F22" s="64"/>
      <c r="G22" s="64"/>
      <c r="H22" s="64"/>
      <c r="I22" s="64"/>
      <c r="J22" s="64"/>
    </row>
    <row r="23" spans="1:10" ht="18.75">
      <c r="A23" s="64"/>
      <c r="B23" s="64"/>
      <c r="C23" s="64"/>
      <c r="D23" s="64"/>
      <c r="E23" s="64"/>
      <c r="F23" s="64"/>
      <c r="G23" s="64"/>
      <c r="H23" s="64"/>
      <c r="I23" s="64"/>
      <c r="J23" s="64"/>
    </row>
    <row r="24" spans="1:10" ht="18.75">
      <c r="A24" s="64"/>
      <c r="B24" s="64"/>
      <c r="C24" s="64"/>
      <c r="D24" s="64"/>
      <c r="E24" s="64"/>
      <c r="F24" s="64"/>
      <c r="G24" s="64"/>
      <c r="H24" s="64"/>
      <c r="I24" s="64"/>
      <c r="J24" s="64"/>
    </row>
    <row r="25" spans="1:10" ht="18.75">
      <c r="A25" s="64"/>
      <c r="B25" s="64"/>
      <c r="C25" s="64"/>
      <c r="D25" s="64"/>
      <c r="E25" s="64"/>
      <c r="F25" s="64"/>
      <c r="G25" s="64"/>
      <c r="H25" s="64"/>
      <c r="I25" s="64"/>
      <c r="J25" s="64"/>
    </row>
    <row r="26" spans="1:10" ht="18.75">
      <c r="A26" s="64"/>
      <c r="B26" s="64"/>
      <c r="C26" s="64"/>
      <c r="D26" s="64"/>
      <c r="E26" s="64"/>
      <c r="F26" s="64"/>
      <c r="G26" s="64"/>
      <c r="H26" s="64"/>
      <c r="I26" s="64"/>
      <c r="J26" s="64"/>
    </row>
    <row r="27" spans="1:10" ht="18.75">
      <c r="A27" s="64"/>
      <c r="B27" s="64"/>
      <c r="C27" s="64"/>
      <c r="D27" s="64"/>
      <c r="E27" s="64"/>
      <c r="F27" s="64"/>
      <c r="G27" s="64"/>
      <c r="H27" s="64"/>
      <c r="I27" s="64"/>
      <c r="J27" s="64"/>
    </row>
    <row r="28" spans="1:10" ht="18.75">
      <c r="A28" s="64"/>
      <c r="B28" s="64"/>
      <c r="C28" s="64"/>
      <c r="D28" s="64"/>
      <c r="E28" s="64"/>
      <c r="F28" s="64"/>
      <c r="G28" s="64"/>
      <c r="H28" s="64"/>
      <c r="I28" s="64"/>
      <c r="J28" s="64"/>
    </row>
    <row r="29" spans="1:10" ht="18.75">
      <c r="A29" s="64"/>
      <c r="B29" s="64"/>
      <c r="C29" s="64"/>
      <c r="D29" s="64"/>
      <c r="E29" s="64"/>
      <c r="F29" s="64"/>
      <c r="G29" s="64"/>
      <c r="H29" s="64"/>
      <c r="I29" s="64"/>
      <c r="J29" s="64"/>
    </row>
    <row r="30" spans="1:10" ht="22.5" customHeight="1">
      <c r="A30" s="64"/>
      <c r="B30" s="64"/>
      <c r="C30" s="64"/>
      <c r="D30" s="64"/>
      <c r="E30" s="64"/>
      <c r="F30" s="64"/>
      <c r="G30" s="64"/>
      <c r="H30" s="64"/>
      <c r="I30" s="64"/>
      <c r="J30" s="64"/>
    </row>
    <row r="31" spans="1:10" ht="18.75">
      <c r="A31" s="64"/>
      <c r="B31" s="64"/>
      <c r="C31" s="64"/>
      <c r="D31" s="64"/>
      <c r="E31" s="64"/>
      <c r="F31" s="64"/>
      <c r="G31" s="64"/>
      <c r="H31" s="64"/>
      <c r="I31" s="64"/>
      <c r="J31" s="64"/>
    </row>
    <row r="32" spans="1:10" ht="18.75">
      <c r="A32" s="64"/>
      <c r="B32" s="64"/>
      <c r="C32" s="64"/>
      <c r="D32" s="64"/>
      <c r="E32" s="64"/>
      <c r="F32" s="64"/>
      <c r="G32" s="64"/>
      <c r="H32" s="64"/>
      <c r="I32" s="64"/>
      <c r="J32" s="64"/>
    </row>
    <row r="33" spans="1:10" ht="18.75">
      <c r="A33" s="64"/>
      <c r="B33" s="64"/>
      <c r="C33" s="64"/>
      <c r="D33" s="64"/>
      <c r="E33" s="64"/>
      <c r="F33" s="64"/>
      <c r="G33" s="64"/>
      <c r="H33" s="64"/>
      <c r="I33" s="64"/>
      <c r="J33" s="64"/>
    </row>
    <row r="34" spans="1:10" ht="18.75">
      <c r="A34" s="64"/>
      <c r="B34" s="64"/>
      <c r="C34" s="64"/>
      <c r="D34" s="64"/>
      <c r="E34" s="64"/>
      <c r="F34" s="64"/>
      <c r="G34" s="64"/>
      <c r="H34" s="64"/>
      <c r="I34" s="64"/>
      <c r="J34" s="64"/>
    </row>
  </sheetData>
  <mergeCells count="12">
    <mergeCell ref="D6:D7"/>
    <mergeCell ref="E6:F6"/>
    <mergeCell ref="A2:J2"/>
    <mergeCell ref="A3:J3"/>
    <mergeCell ref="A5:A7"/>
    <mergeCell ref="B5:B7"/>
    <mergeCell ref="C5:C7"/>
    <mergeCell ref="D5:F5"/>
    <mergeCell ref="G5:G7"/>
    <mergeCell ref="H5:H7"/>
    <mergeCell ref="I5:I7"/>
    <mergeCell ref="J5:J7"/>
  </mergeCells>
  <printOptions/>
  <pageMargins left="0.22" right="0.22"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56"/>
  <sheetViews>
    <sheetView workbookViewId="0" topLeftCell="K29">
      <selection activeCell="V14" sqref="V10:V14"/>
    </sheetView>
  </sheetViews>
  <sheetFormatPr defaultColWidth="12.8515625" defaultRowHeight="15"/>
  <cols>
    <col min="1" max="1" width="8.28125" style="112" customWidth="1"/>
    <col min="2" max="2" width="36.57421875" style="112" customWidth="1"/>
    <col min="3" max="3" width="10.7109375" style="112" customWidth="1"/>
    <col min="4" max="4" width="9.28125" style="112" hidden="1" customWidth="1"/>
    <col min="5" max="5" width="10.7109375" style="112" hidden="1" customWidth="1"/>
    <col min="6" max="6" width="13.7109375" style="112" customWidth="1"/>
    <col min="7" max="7" width="12.7109375" style="112" customWidth="1"/>
    <col min="8" max="8" width="12.7109375" style="112" hidden="1" customWidth="1"/>
    <col min="9" max="11" width="12.7109375" style="112" customWidth="1"/>
    <col min="12" max="12" width="12.7109375" style="112" hidden="1" customWidth="1"/>
    <col min="13" max="15" width="12.7109375" style="112" customWidth="1"/>
    <col min="16" max="16" width="12.7109375" style="112" hidden="1" customWidth="1"/>
    <col min="17" max="19" width="12.7109375" style="112" customWidth="1"/>
    <col min="20" max="20" width="12.7109375" style="112" hidden="1" customWidth="1"/>
    <col min="21" max="23" width="12.7109375" style="112" customWidth="1"/>
    <col min="24" max="16384" width="12.8515625" style="112" customWidth="1"/>
  </cols>
  <sheetData>
    <row r="1" spans="1:23" ht="21" customHeight="1">
      <c r="A1" s="65" t="s">
        <v>44</v>
      </c>
      <c r="B1" s="65"/>
      <c r="C1" s="124"/>
      <c r="D1" s="124"/>
      <c r="E1" s="124"/>
      <c r="F1" s="124"/>
      <c r="G1" s="124"/>
      <c r="H1" s="65"/>
      <c r="U1" s="296" t="s">
        <v>198</v>
      </c>
      <c r="V1" s="296"/>
      <c r="W1" s="296"/>
    </row>
    <row r="2" spans="1:23" ht="21" customHeight="1">
      <c r="A2" s="325" t="s">
        <v>285</v>
      </c>
      <c r="B2" s="325"/>
      <c r="C2" s="325"/>
      <c r="D2" s="325"/>
      <c r="E2" s="325"/>
      <c r="F2" s="325"/>
      <c r="G2" s="325"/>
      <c r="H2" s="325"/>
      <c r="I2" s="325"/>
      <c r="J2" s="325"/>
      <c r="K2" s="325"/>
      <c r="L2" s="325"/>
      <c r="M2" s="325"/>
      <c r="N2" s="325"/>
      <c r="O2" s="325"/>
      <c r="P2" s="325"/>
      <c r="Q2" s="325"/>
      <c r="R2" s="325"/>
      <c r="S2" s="325"/>
      <c r="T2" s="325"/>
      <c r="U2" s="325"/>
      <c r="V2" s="325"/>
      <c r="W2" s="186"/>
    </row>
    <row r="3" spans="1:23" ht="21" customHeight="1">
      <c r="A3" s="320" t="str">
        <f>'55'!A3:J3</f>
        <v>(Kèm theo Công văn  số       /STC-QLNS ngày     tháng 02 năm 2022 của Sở Tài chính)</v>
      </c>
      <c r="B3" s="320"/>
      <c r="C3" s="320"/>
      <c r="D3" s="320"/>
      <c r="E3" s="320"/>
      <c r="F3" s="320"/>
      <c r="G3" s="320"/>
      <c r="H3" s="320"/>
      <c r="I3" s="320"/>
      <c r="J3" s="320"/>
      <c r="K3" s="320"/>
      <c r="L3" s="320"/>
      <c r="M3" s="320"/>
      <c r="N3" s="320"/>
      <c r="O3" s="320"/>
      <c r="P3" s="320"/>
      <c r="Q3" s="320"/>
      <c r="R3" s="320"/>
      <c r="S3" s="320"/>
      <c r="T3" s="320"/>
      <c r="U3" s="320"/>
      <c r="V3" s="320"/>
      <c r="W3" s="188"/>
    </row>
    <row r="4" spans="1:23" ht="21.75" customHeight="1">
      <c r="A4" s="139"/>
      <c r="B4" s="140"/>
      <c r="C4" s="124"/>
      <c r="D4" s="124"/>
      <c r="E4" s="124"/>
      <c r="F4" s="124"/>
      <c r="G4" s="124"/>
      <c r="H4" s="124"/>
      <c r="I4" s="29"/>
      <c r="U4" s="323" t="s">
        <v>0</v>
      </c>
      <c r="V4" s="323"/>
      <c r="W4" s="323"/>
    </row>
    <row r="5" spans="1:23" s="141" customFormat="1" ht="27" customHeight="1">
      <c r="A5" s="326" t="s">
        <v>1</v>
      </c>
      <c r="B5" s="319" t="s">
        <v>199</v>
      </c>
      <c r="C5" s="319" t="s">
        <v>200</v>
      </c>
      <c r="D5" s="319" t="s">
        <v>201</v>
      </c>
      <c r="E5" s="319" t="s">
        <v>202</v>
      </c>
      <c r="F5" s="319" t="s">
        <v>203</v>
      </c>
      <c r="G5" s="319"/>
      <c r="H5" s="319"/>
      <c r="I5" s="319"/>
      <c r="J5" s="319"/>
      <c r="K5" s="327" t="s">
        <v>461</v>
      </c>
      <c r="L5" s="328"/>
      <c r="M5" s="328"/>
      <c r="N5" s="329"/>
      <c r="O5" s="327" t="s">
        <v>462</v>
      </c>
      <c r="P5" s="328"/>
      <c r="Q5" s="328"/>
      <c r="R5" s="329"/>
      <c r="S5" s="327" t="s">
        <v>463</v>
      </c>
      <c r="T5" s="328"/>
      <c r="U5" s="328"/>
      <c r="V5" s="329"/>
      <c r="W5" s="321" t="s">
        <v>464</v>
      </c>
    </row>
    <row r="6" spans="1:23" s="141" customFormat="1" ht="27" customHeight="1">
      <c r="A6" s="326"/>
      <c r="B6" s="319"/>
      <c r="C6" s="319"/>
      <c r="D6" s="319"/>
      <c r="E6" s="319"/>
      <c r="F6" s="319" t="s">
        <v>204</v>
      </c>
      <c r="G6" s="319" t="s">
        <v>205</v>
      </c>
      <c r="H6" s="319"/>
      <c r="I6" s="319"/>
      <c r="J6" s="319"/>
      <c r="K6" s="330"/>
      <c r="L6" s="331"/>
      <c r="M6" s="331"/>
      <c r="N6" s="332"/>
      <c r="O6" s="330"/>
      <c r="P6" s="331"/>
      <c r="Q6" s="331"/>
      <c r="R6" s="332"/>
      <c r="S6" s="330"/>
      <c r="T6" s="331"/>
      <c r="U6" s="331"/>
      <c r="V6" s="332"/>
      <c r="W6" s="324"/>
    </row>
    <row r="7" spans="1:23" s="141" customFormat="1" ht="27" customHeight="1">
      <c r="A7" s="326"/>
      <c r="B7" s="319"/>
      <c r="C7" s="319"/>
      <c r="D7" s="319"/>
      <c r="E7" s="319"/>
      <c r="F7" s="319"/>
      <c r="G7" s="321" t="s">
        <v>206</v>
      </c>
      <c r="H7" s="316" t="s">
        <v>207</v>
      </c>
      <c r="I7" s="317"/>
      <c r="J7" s="318"/>
      <c r="K7" s="321" t="s">
        <v>184</v>
      </c>
      <c r="L7" s="316" t="s">
        <v>207</v>
      </c>
      <c r="M7" s="317"/>
      <c r="N7" s="318"/>
      <c r="O7" s="321" t="s">
        <v>184</v>
      </c>
      <c r="P7" s="316" t="s">
        <v>207</v>
      </c>
      <c r="Q7" s="317"/>
      <c r="R7" s="318"/>
      <c r="S7" s="321" t="s">
        <v>184</v>
      </c>
      <c r="T7" s="316" t="s">
        <v>207</v>
      </c>
      <c r="U7" s="317"/>
      <c r="V7" s="318"/>
      <c r="W7" s="324"/>
    </row>
    <row r="8" spans="1:23" s="141" customFormat="1" ht="31.5">
      <c r="A8" s="326"/>
      <c r="B8" s="319"/>
      <c r="C8" s="319"/>
      <c r="D8" s="319"/>
      <c r="E8" s="319"/>
      <c r="F8" s="319"/>
      <c r="G8" s="322"/>
      <c r="H8" s="187" t="s">
        <v>208</v>
      </c>
      <c r="I8" s="187" t="s">
        <v>209</v>
      </c>
      <c r="J8" s="187" t="s">
        <v>460</v>
      </c>
      <c r="K8" s="322"/>
      <c r="L8" s="187" t="s">
        <v>208</v>
      </c>
      <c r="M8" s="187" t="s">
        <v>209</v>
      </c>
      <c r="N8" s="187" t="s">
        <v>460</v>
      </c>
      <c r="O8" s="322"/>
      <c r="P8" s="187" t="s">
        <v>208</v>
      </c>
      <c r="Q8" s="187" t="s">
        <v>209</v>
      </c>
      <c r="R8" s="187" t="s">
        <v>460</v>
      </c>
      <c r="S8" s="322"/>
      <c r="T8" s="187" t="s">
        <v>208</v>
      </c>
      <c r="U8" s="187" t="s">
        <v>209</v>
      </c>
      <c r="V8" s="187" t="s">
        <v>460</v>
      </c>
      <c r="W8" s="322"/>
    </row>
    <row r="9" spans="1:23" s="142" customFormat="1" ht="24.95" customHeight="1">
      <c r="A9" s="164"/>
      <c r="B9" s="165" t="s">
        <v>143</v>
      </c>
      <c r="C9" s="231"/>
      <c r="D9" s="166"/>
      <c r="E9" s="166"/>
      <c r="F9" s="166"/>
      <c r="G9" s="208">
        <v>16871860.178119</v>
      </c>
      <c r="H9" s="209"/>
      <c r="I9" s="210">
        <v>7350865.8</v>
      </c>
      <c r="J9" s="208">
        <v>8565862.3088238</v>
      </c>
      <c r="K9" s="209">
        <f>G9-O9</f>
        <v>7722098.699999999</v>
      </c>
      <c r="L9" s="209"/>
      <c r="M9" s="209">
        <f>I9-Q9</f>
        <v>7350865.8</v>
      </c>
      <c r="N9" s="209">
        <f>J9-R9</f>
        <v>8565862.3088238</v>
      </c>
      <c r="O9" s="209">
        <v>9149761.478119</v>
      </c>
      <c r="P9" s="209"/>
      <c r="Q9" s="209"/>
      <c r="R9" s="209"/>
      <c r="S9" s="232">
        <v>1869690</v>
      </c>
      <c r="T9" s="209"/>
      <c r="U9" s="210">
        <v>577390</v>
      </c>
      <c r="V9" s="209">
        <f>1212000</f>
        <v>1212000</v>
      </c>
      <c r="W9" s="209"/>
    </row>
    <row r="10" spans="1:23" s="147" customFormat="1" ht="24.95" customHeight="1">
      <c r="A10" s="143" t="s">
        <v>3</v>
      </c>
      <c r="B10" s="144" t="s">
        <v>286</v>
      </c>
      <c r="C10" s="233"/>
      <c r="D10" s="145"/>
      <c r="E10" s="145"/>
      <c r="F10" s="145"/>
      <c r="G10" s="211">
        <v>609778</v>
      </c>
      <c r="H10" s="212"/>
      <c r="I10" s="213"/>
      <c r="J10" s="211">
        <v>609778</v>
      </c>
      <c r="K10" s="214">
        <f aca="true" t="shared" si="0" ref="K10:K63">G10-O10</f>
        <v>4744</v>
      </c>
      <c r="L10" s="214"/>
      <c r="M10" s="214"/>
      <c r="N10" s="214">
        <f aca="true" t="shared" si="1" ref="M10:N63">J10-R10</f>
        <v>609778</v>
      </c>
      <c r="O10" s="214">
        <v>605034</v>
      </c>
      <c r="P10" s="212"/>
      <c r="Q10" s="212"/>
      <c r="R10" s="212"/>
      <c r="S10" s="234">
        <v>4744</v>
      </c>
      <c r="T10" s="212"/>
      <c r="U10" s="210">
        <v>4744</v>
      </c>
      <c r="V10" s="209"/>
      <c r="W10" s="149"/>
    </row>
    <row r="11" spans="1:23" s="147" customFormat="1" ht="37.5">
      <c r="A11" s="148">
        <v>1</v>
      </c>
      <c r="B11" s="73" t="s">
        <v>287</v>
      </c>
      <c r="C11" s="235" t="s">
        <v>211</v>
      </c>
      <c r="D11" s="145"/>
      <c r="E11" s="145"/>
      <c r="F11" s="145" t="s">
        <v>288</v>
      </c>
      <c r="G11" s="168">
        <v>429878</v>
      </c>
      <c r="H11" s="146"/>
      <c r="I11" s="169"/>
      <c r="J11" s="168">
        <v>429878</v>
      </c>
      <c r="K11" s="149">
        <f t="shared" si="0"/>
        <v>1602</v>
      </c>
      <c r="L11" s="149"/>
      <c r="M11" s="149"/>
      <c r="N11" s="149">
        <f t="shared" si="1"/>
        <v>429878</v>
      </c>
      <c r="O11" s="149">
        <v>428276</v>
      </c>
      <c r="P11" s="146"/>
      <c r="Q11" s="146"/>
      <c r="R11" s="146"/>
      <c r="S11" s="236">
        <v>1602</v>
      </c>
      <c r="T11" s="146"/>
      <c r="U11" s="167">
        <v>1602</v>
      </c>
      <c r="V11" s="166"/>
      <c r="W11" s="149"/>
    </row>
    <row r="12" spans="1:23" s="142" customFormat="1" ht="37.5">
      <c r="A12" s="148">
        <v>2</v>
      </c>
      <c r="B12" s="73" t="s">
        <v>289</v>
      </c>
      <c r="C12" s="235" t="s">
        <v>211</v>
      </c>
      <c r="D12" s="149"/>
      <c r="E12" s="149"/>
      <c r="F12" s="149" t="s">
        <v>290</v>
      </c>
      <c r="G12" s="170">
        <v>165000</v>
      </c>
      <c r="H12" s="149"/>
      <c r="I12" s="150"/>
      <c r="J12" s="170">
        <v>165000</v>
      </c>
      <c r="K12" s="149">
        <f t="shared" si="0"/>
        <v>1144</v>
      </c>
      <c r="L12" s="149"/>
      <c r="M12" s="149"/>
      <c r="N12" s="149">
        <f t="shared" si="1"/>
        <v>165000</v>
      </c>
      <c r="O12" s="149">
        <v>163856</v>
      </c>
      <c r="P12" s="149"/>
      <c r="Q12" s="149"/>
      <c r="R12" s="149"/>
      <c r="S12" s="236">
        <v>1144</v>
      </c>
      <c r="T12" s="149"/>
      <c r="U12" s="167">
        <v>1144</v>
      </c>
      <c r="V12" s="166"/>
      <c r="W12" s="149"/>
    </row>
    <row r="13" spans="1:23" s="142" customFormat="1" ht="37.5">
      <c r="A13" s="148">
        <v>3</v>
      </c>
      <c r="B13" s="73" t="s">
        <v>291</v>
      </c>
      <c r="C13" s="235" t="s">
        <v>211</v>
      </c>
      <c r="D13" s="149"/>
      <c r="E13" s="149"/>
      <c r="F13" s="149" t="s">
        <v>292</v>
      </c>
      <c r="G13" s="170"/>
      <c r="H13" s="149"/>
      <c r="I13" s="150"/>
      <c r="J13" s="170"/>
      <c r="K13" s="149">
        <f t="shared" si="0"/>
        <v>228</v>
      </c>
      <c r="L13" s="149"/>
      <c r="M13" s="149"/>
      <c r="N13" s="149"/>
      <c r="O13" s="149">
        <v>-228</v>
      </c>
      <c r="P13" s="149"/>
      <c r="Q13" s="149"/>
      <c r="R13" s="149"/>
      <c r="S13" s="236">
        <v>228</v>
      </c>
      <c r="T13" s="149"/>
      <c r="U13" s="167">
        <v>228</v>
      </c>
      <c r="V13" s="166"/>
      <c r="W13" s="149"/>
    </row>
    <row r="14" spans="1:23" s="142" customFormat="1" ht="56.25">
      <c r="A14" s="148">
        <v>4</v>
      </c>
      <c r="B14" s="73" t="s">
        <v>293</v>
      </c>
      <c r="C14" s="235" t="s">
        <v>294</v>
      </c>
      <c r="D14" s="149"/>
      <c r="E14" s="149"/>
      <c r="F14" s="149" t="s">
        <v>295</v>
      </c>
      <c r="G14" s="170">
        <v>14900</v>
      </c>
      <c r="H14" s="149"/>
      <c r="I14" s="150"/>
      <c r="J14" s="170">
        <v>14900</v>
      </c>
      <c r="K14" s="149">
        <f t="shared" si="0"/>
        <v>1770</v>
      </c>
      <c r="L14" s="149"/>
      <c r="M14" s="149"/>
      <c r="N14" s="149">
        <f t="shared" si="1"/>
        <v>14900</v>
      </c>
      <c r="O14" s="149">
        <v>13130</v>
      </c>
      <c r="P14" s="149"/>
      <c r="Q14" s="149"/>
      <c r="R14" s="149"/>
      <c r="S14" s="236">
        <v>1770</v>
      </c>
      <c r="T14" s="149"/>
      <c r="U14" s="167">
        <v>1770</v>
      </c>
      <c r="V14" s="166"/>
      <c r="W14" s="149"/>
    </row>
    <row r="15" spans="1:23" s="217" customFormat="1" ht="47.25">
      <c r="A15" s="143" t="s">
        <v>4</v>
      </c>
      <c r="B15" s="144" t="s">
        <v>296</v>
      </c>
      <c r="C15" s="233"/>
      <c r="D15" s="214"/>
      <c r="E15" s="214"/>
      <c r="F15" s="214"/>
      <c r="G15" s="215">
        <v>702765</v>
      </c>
      <c r="H15" s="214"/>
      <c r="I15" s="216"/>
      <c r="J15" s="215">
        <v>664843</v>
      </c>
      <c r="K15" s="214">
        <f t="shared" si="0"/>
        <v>361510.3</v>
      </c>
      <c r="L15" s="214"/>
      <c r="M15" s="214"/>
      <c r="N15" s="214">
        <f t="shared" si="1"/>
        <v>664843</v>
      </c>
      <c r="O15" s="214">
        <v>341254.7</v>
      </c>
      <c r="P15" s="214"/>
      <c r="Q15" s="214"/>
      <c r="R15" s="214"/>
      <c r="S15" s="234">
        <v>204226</v>
      </c>
      <c r="T15" s="214"/>
      <c r="U15" s="210">
        <v>40408</v>
      </c>
      <c r="V15" s="209">
        <f aca="true" t="shared" si="2" ref="V15:V63">S15-U15</f>
        <v>163818</v>
      </c>
      <c r="W15" s="214"/>
    </row>
    <row r="16" spans="1:23" s="225" customFormat="1" ht="19.5">
      <c r="A16" s="151">
        <v>-1</v>
      </c>
      <c r="B16" s="171" t="s">
        <v>266</v>
      </c>
      <c r="C16" s="237"/>
      <c r="D16" s="218"/>
      <c r="E16" s="218"/>
      <c r="F16" s="218"/>
      <c r="G16" s="219"/>
      <c r="H16" s="220"/>
      <c r="I16" s="221"/>
      <c r="J16" s="219"/>
      <c r="K16" s="222"/>
      <c r="L16" s="222"/>
      <c r="M16" s="222"/>
      <c r="N16" s="222"/>
      <c r="O16" s="222"/>
      <c r="P16" s="220"/>
      <c r="Q16" s="220"/>
      <c r="R16" s="220"/>
      <c r="S16" s="238"/>
      <c r="T16" s="220"/>
      <c r="U16" s="223"/>
      <c r="V16" s="224"/>
      <c r="W16" s="222"/>
    </row>
    <row r="17" spans="1:23" s="142" customFormat="1" ht="37.5">
      <c r="A17" s="148">
        <v>1</v>
      </c>
      <c r="B17" s="172" t="s">
        <v>218</v>
      </c>
      <c r="C17" s="239" t="s">
        <v>196</v>
      </c>
      <c r="D17" s="149"/>
      <c r="E17" s="149"/>
      <c r="F17" s="149" t="s">
        <v>219</v>
      </c>
      <c r="G17" s="170">
        <v>200000</v>
      </c>
      <c r="H17" s="149"/>
      <c r="I17" s="150"/>
      <c r="J17" s="170">
        <v>200000</v>
      </c>
      <c r="K17" s="149">
        <f t="shared" si="0"/>
        <v>104019</v>
      </c>
      <c r="L17" s="149"/>
      <c r="M17" s="149"/>
      <c r="N17" s="149">
        <f t="shared" si="1"/>
        <v>200000</v>
      </c>
      <c r="O17" s="149">
        <v>95981</v>
      </c>
      <c r="P17" s="149"/>
      <c r="Q17" s="149"/>
      <c r="R17" s="149"/>
      <c r="S17" s="236">
        <v>49119</v>
      </c>
      <c r="T17" s="149"/>
      <c r="U17" s="167">
        <v>14000</v>
      </c>
      <c r="V17" s="166">
        <f t="shared" si="2"/>
        <v>35119</v>
      </c>
      <c r="W17" s="149"/>
    </row>
    <row r="18" spans="1:23" s="147" customFormat="1" ht="37.5">
      <c r="A18" s="148">
        <v>2</v>
      </c>
      <c r="B18" s="152" t="s">
        <v>233</v>
      </c>
      <c r="C18" s="240" t="s">
        <v>190</v>
      </c>
      <c r="D18" s="145"/>
      <c r="E18" s="145"/>
      <c r="F18" s="145" t="s">
        <v>234</v>
      </c>
      <c r="G18" s="168">
        <v>50000</v>
      </c>
      <c r="H18" s="146"/>
      <c r="I18" s="169"/>
      <c r="J18" s="168">
        <v>50000</v>
      </c>
      <c r="K18" s="149">
        <f t="shared" si="0"/>
        <v>26500</v>
      </c>
      <c r="L18" s="149"/>
      <c r="M18" s="149"/>
      <c r="N18" s="149">
        <f t="shared" si="1"/>
        <v>50000</v>
      </c>
      <c r="O18" s="149">
        <v>23500</v>
      </c>
      <c r="P18" s="146"/>
      <c r="Q18" s="146"/>
      <c r="R18" s="146"/>
      <c r="S18" s="236">
        <v>1200</v>
      </c>
      <c r="T18" s="146"/>
      <c r="U18" s="167">
        <v>1200</v>
      </c>
      <c r="V18" s="166"/>
      <c r="W18" s="149"/>
    </row>
    <row r="19" spans="1:23" s="147" customFormat="1" ht="37.5">
      <c r="A19" s="148">
        <v>3</v>
      </c>
      <c r="B19" s="152" t="s">
        <v>212</v>
      </c>
      <c r="C19" s="240" t="s">
        <v>211</v>
      </c>
      <c r="D19" s="145"/>
      <c r="E19" s="145"/>
      <c r="F19" s="145" t="s">
        <v>213</v>
      </c>
      <c r="G19" s="168">
        <v>36000</v>
      </c>
      <c r="H19" s="146"/>
      <c r="I19" s="169"/>
      <c r="J19" s="168">
        <v>36000</v>
      </c>
      <c r="K19" s="149">
        <f t="shared" si="0"/>
        <v>6000</v>
      </c>
      <c r="L19" s="149"/>
      <c r="M19" s="149"/>
      <c r="N19" s="149">
        <f t="shared" si="1"/>
        <v>36000</v>
      </c>
      <c r="O19" s="149">
        <v>30000</v>
      </c>
      <c r="P19" s="146"/>
      <c r="Q19" s="146"/>
      <c r="R19" s="146"/>
      <c r="S19" s="236">
        <v>2137</v>
      </c>
      <c r="T19" s="146"/>
      <c r="U19" s="167">
        <v>2137</v>
      </c>
      <c r="V19" s="166"/>
      <c r="W19" s="149"/>
    </row>
    <row r="20" spans="1:23" s="228" customFormat="1" ht="19.5">
      <c r="A20" s="151">
        <v>-2</v>
      </c>
      <c r="B20" s="173" t="s">
        <v>297</v>
      </c>
      <c r="C20" s="241"/>
      <c r="D20" s="222"/>
      <c r="E20" s="222"/>
      <c r="F20" s="222"/>
      <c r="G20" s="226"/>
      <c r="H20" s="222"/>
      <c r="I20" s="227"/>
      <c r="J20" s="226"/>
      <c r="K20" s="222"/>
      <c r="L20" s="222"/>
      <c r="M20" s="222"/>
      <c r="N20" s="222"/>
      <c r="O20" s="222"/>
      <c r="P20" s="222"/>
      <c r="Q20" s="222"/>
      <c r="R20" s="222"/>
      <c r="S20" s="238"/>
      <c r="T20" s="222"/>
      <c r="U20" s="223"/>
      <c r="V20" s="224"/>
      <c r="W20" s="222"/>
    </row>
    <row r="21" spans="1:23" s="147" customFormat="1" ht="47.25">
      <c r="A21" s="148">
        <v>1</v>
      </c>
      <c r="B21" s="157" t="s">
        <v>216</v>
      </c>
      <c r="C21" s="242" t="s">
        <v>210</v>
      </c>
      <c r="D21" s="145"/>
      <c r="E21" s="145"/>
      <c r="F21" s="145" t="s">
        <v>217</v>
      </c>
      <c r="G21" s="168">
        <v>15000</v>
      </c>
      <c r="H21" s="146"/>
      <c r="I21" s="169"/>
      <c r="J21" s="168">
        <v>2213</v>
      </c>
      <c r="K21" s="149">
        <f t="shared" si="0"/>
        <v>1036</v>
      </c>
      <c r="L21" s="149"/>
      <c r="M21" s="149"/>
      <c r="N21" s="149">
        <f t="shared" si="1"/>
        <v>2213</v>
      </c>
      <c r="O21" s="149">
        <v>13964</v>
      </c>
      <c r="P21" s="146"/>
      <c r="Q21" s="146"/>
      <c r="R21" s="146"/>
      <c r="S21" s="236">
        <v>225</v>
      </c>
      <c r="T21" s="146"/>
      <c r="U21" s="167">
        <v>225</v>
      </c>
      <c r="V21" s="166"/>
      <c r="W21" s="149"/>
    </row>
    <row r="22" spans="1:23" s="225" customFormat="1" ht="19.5">
      <c r="A22" s="151">
        <v>-3</v>
      </c>
      <c r="B22" s="174" t="s">
        <v>298</v>
      </c>
      <c r="C22" s="243"/>
      <c r="D22" s="218"/>
      <c r="E22" s="218"/>
      <c r="F22" s="218"/>
      <c r="G22" s="219"/>
      <c r="H22" s="220"/>
      <c r="I22" s="221"/>
      <c r="J22" s="219"/>
      <c r="K22" s="222"/>
      <c r="L22" s="222"/>
      <c r="M22" s="222"/>
      <c r="N22" s="222"/>
      <c r="O22" s="222"/>
      <c r="P22" s="220"/>
      <c r="Q22" s="220"/>
      <c r="R22" s="220"/>
      <c r="S22" s="238"/>
      <c r="T22" s="220"/>
      <c r="U22" s="223"/>
      <c r="V22" s="224"/>
      <c r="W22" s="222"/>
    </row>
    <row r="23" spans="1:23" s="147" customFormat="1" ht="37.5">
      <c r="A23" s="148">
        <v>1</v>
      </c>
      <c r="B23" s="152" t="s">
        <v>223</v>
      </c>
      <c r="C23" s="240" t="s">
        <v>211</v>
      </c>
      <c r="D23" s="145"/>
      <c r="E23" s="145"/>
      <c r="F23" s="145" t="s">
        <v>224</v>
      </c>
      <c r="G23" s="168">
        <v>75135</v>
      </c>
      <c r="H23" s="146"/>
      <c r="I23" s="169"/>
      <c r="J23" s="168">
        <v>50000</v>
      </c>
      <c r="K23" s="149">
        <f t="shared" si="0"/>
        <v>40232</v>
      </c>
      <c r="L23" s="149"/>
      <c r="M23" s="149"/>
      <c r="N23" s="149">
        <f t="shared" si="1"/>
        <v>50000</v>
      </c>
      <c r="O23" s="149">
        <v>34903</v>
      </c>
      <c r="P23" s="146"/>
      <c r="Q23" s="146"/>
      <c r="R23" s="146"/>
      <c r="S23" s="236">
        <v>27232</v>
      </c>
      <c r="T23" s="146"/>
      <c r="U23" s="167">
        <v>5000</v>
      </c>
      <c r="V23" s="166">
        <f t="shared" si="2"/>
        <v>22232</v>
      </c>
      <c r="W23" s="149"/>
    </row>
    <row r="24" spans="1:23" s="147" customFormat="1" ht="37.5">
      <c r="A24" s="148">
        <v>2</v>
      </c>
      <c r="B24" s="152" t="s">
        <v>221</v>
      </c>
      <c r="C24" s="240" t="s">
        <v>211</v>
      </c>
      <c r="D24" s="145"/>
      <c r="E24" s="145"/>
      <c r="F24" s="145" t="s">
        <v>299</v>
      </c>
      <c r="G24" s="168">
        <v>21905</v>
      </c>
      <c r="H24" s="146"/>
      <c r="I24" s="169"/>
      <c r="J24" s="168">
        <v>21905</v>
      </c>
      <c r="K24" s="149">
        <f t="shared" si="0"/>
        <v>5051</v>
      </c>
      <c r="L24" s="149"/>
      <c r="M24" s="149"/>
      <c r="N24" s="149">
        <f t="shared" si="1"/>
        <v>21905</v>
      </c>
      <c r="O24" s="149">
        <v>16854</v>
      </c>
      <c r="P24" s="146"/>
      <c r="Q24" s="146"/>
      <c r="R24" s="146"/>
      <c r="S24" s="236">
        <v>1000</v>
      </c>
      <c r="T24" s="146"/>
      <c r="U24" s="167">
        <v>1000</v>
      </c>
      <c r="V24" s="166"/>
      <c r="W24" s="149"/>
    </row>
    <row r="25" spans="1:23" s="147" customFormat="1" ht="37.5">
      <c r="A25" s="148">
        <v>3</v>
      </c>
      <c r="B25" s="73" t="s">
        <v>231</v>
      </c>
      <c r="C25" s="240" t="s">
        <v>211</v>
      </c>
      <c r="D25" s="145"/>
      <c r="E25" s="145"/>
      <c r="F25" s="145" t="s">
        <v>232</v>
      </c>
      <c r="G25" s="168">
        <v>54666</v>
      </c>
      <c r="H25" s="146"/>
      <c r="I25" s="169"/>
      <c r="J25" s="168">
        <v>54666</v>
      </c>
      <c r="K25" s="149">
        <f t="shared" si="0"/>
        <v>38131.3</v>
      </c>
      <c r="L25" s="149"/>
      <c r="M25" s="149"/>
      <c r="N25" s="149">
        <f t="shared" si="1"/>
        <v>54666</v>
      </c>
      <c r="O25" s="149">
        <v>16534.699999999997</v>
      </c>
      <c r="P25" s="146"/>
      <c r="Q25" s="146"/>
      <c r="R25" s="146"/>
      <c r="S25" s="236">
        <v>25000</v>
      </c>
      <c r="T25" s="146"/>
      <c r="U25" s="167">
        <v>2000</v>
      </c>
      <c r="V25" s="166">
        <f t="shared" si="2"/>
        <v>23000</v>
      </c>
      <c r="W25" s="149"/>
    </row>
    <row r="26" spans="1:23" s="225" customFormat="1" ht="19.5">
      <c r="A26" s="151">
        <v>-4</v>
      </c>
      <c r="B26" s="175" t="s">
        <v>300</v>
      </c>
      <c r="C26" s="244"/>
      <c r="D26" s="218"/>
      <c r="E26" s="218"/>
      <c r="F26" s="218"/>
      <c r="G26" s="219"/>
      <c r="H26" s="220"/>
      <c r="I26" s="221"/>
      <c r="J26" s="219"/>
      <c r="K26" s="222"/>
      <c r="L26" s="222"/>
      <c r="M26" s="222"/>
      <c r="N26" s="222"/>
      <c r="O26" s="222"/>
      <c r="P26" s="220"/>
      <c r="Q26" s="220"/>
      <c r="R26" s="220"/>
      <c r="S26" s="238"/>
      <c r="T26" s="220"/>
      <c r="U26" s="223"/>
      <c r="V26" s="224"/>
      <c r="W26" s="222"/>
    </row>
    <row r="27" spans="1:23" ht="63">
      <c r="A27" s="148">
        <v>1</v>
      </c>
      <c r="B27" s="154" t="s">
        <v>301</v>
      </c>
      <c r="C27" s="245" t="s">
        <v>211</v>
      </c>
      <c r="D27" s="246"/>
      <c r="E27" s="246"/>
      <c r="F27" s="247" t="s">
        <v>225</v>
      </c>
      <c r="G27" s="248">
        <v>25000</v>
      </c>
      <c r="H27" s="249"/>
      <c r="I27" s="250"/>
      <c r="J27" s="248">
        <v>25000</v>
      </c>
      <c r="K27" s="149">
        <f t="shared" si="0"/>
        <v>16500</v>
      </c>
      <c r="L27" s="149"/>
      <c r="M27" s="149"/>
      <c r="N27" s="149">
        <f t="shared" si="1"/>
        <v>25000</v>
      </c>
      <c r="O27" s="149">
        <v>8500</v>
      </c>
      <c r="P27" s="249"/>
      <c r="Q27" s="249"/>
      <c r="R27" s="249"/>
      <c r="S27" s="236">
        <v>5850</v>
      </c>
      <c r="T27" s="249"/>
      <c r="U27" s="167"/>
      <c r="V27" s="166">
        <f t="shared" si="2"/>
        <v>5850</v>
      </c>
      <c r="W27" s="149"/>
    </row>
    <row r="28" spans="1:23" s="230" customFormat="1" ht="19.5">
      <c r="A28" s="151">
        <v>-5</v>
      </c>
      <c r="B28" s="176" t="s">
        <v>302</v>
      </c>
      <c r="C28" s="244"/>
      <c r="D28" s="251"/>
      <c r="E28" s="251"/>
      <c r="F28" s="252"/>
      <c r="G28" s="253"/>
      <c r="H28" s="254"/>
      <c r="I28" s="255"/>
      <c r="J28" s="253"/>
      <c r="K28" s="222"/>
      <c r="L28" s="222"/>
      <c r="M28" s="222"/>
      <c r="N28" s="222"/>
      <c r="O28" s="222"/>
      <c r="P28" s="254"/>
      <c r="Q28" s="254"/>
      <c r="R28" s="254"/>
      <c r="S28" s="238"/>
      <c r="T28" s="254"/>
      <c r="U28" s="223"/>
      <c r="V28" s="224"/>
      <c r="W28" s="222"/>
    </row>
    <row r="29" spans="1:23" ht="47.25">
      <c r="A29" s="148">
        <v>1</v>
      </c>
      <c r="B29" s="152" t="s">
        <v>220</v>
      </c>
      <c r="C29" s="240" t="s">
        <v>194</v>
      </c>
      <c r="D29" s="246"/>
      <c r="E29" s="246"/>
      <c r="F29" s="247" t="s">
        <v>303</v>
      </c>
      <c r="G29" s="248">
        <v>30000</v>
      </c>
      <c r="H29" s="249"/>
      <c r="I29" s="250"/>
      <c r="J29" s="248">
        <v>30000</v>
      </c>
      <c r="K29" s="149">
        <f t="shared" si="0"/>
        <v>13500</v>
      </c>
      <c r="L29" s="149"/>
      <c r="M29" s="149"/>
      <c r="N29" s="149">
        <f t="shared" si="1"/>
        <v>30000</v>
      </c>
      <c r="O29" s="149">
        <v>16500</v>
      </c>
      <c r="P29" s="249"/>
      <c r="Q29" s="249"/>
      <c r="R29" s="249"/>
      <c r="S29" s="236">
        <v>8500</v>
      </c>
      <c r="T29" s="249"/>
      <c r="U29" s="167">
        <v>1500</v>
      </c>
      <c r="V29" s="166">
        <f t="shared" si="2"/>
        <v>7000</v>
      </c>
      <c r="W29" s="149"/>
    </row>
    <row r="30" spans="1:23" s="230" customFormat="1" ht="47.25">
      <c r="A30" s="151">
        <v>-6</v>
      </c>
      <c r="B30" s="174" t="s">
        <v>304</v>
      </c>
      <c r="C30" s="243"/>
      <c r="D30" s="251"/>
      <c r="E30" s="251"/>
      <c r="F30" s="252"/>
      <c r="G30" s="253"/>
      <c r="H30" s="254"/>
      <c r="I30" s="255"/>
      <c r="J30" s="253"/>
      <c r="K30" s="222"/>
      <c r="L30" s="222"/>
      <c r="M30" s="222"/>
      <c r="N30" s="222"/>
      <c r="O30" s="222"/>
      <c r="P30" s="254"/>
      <c r="Q30" s="254"/>
      <c r="R30" s="254"/>
      <c r="S30" s="238"/>
      <c r="T30" s="254"/>
      <c r="U30" s="223"/>
      <c r="V30" s="224"/>
      <c r="W30" s="222"/>
    </row>
    <row r="31" spans="1:23" ht="37.5">
      <c r="A31" s="148">
        <v>1</v>
      </c>
      <c r="B31" s="152" t="s">
        <v>214</v>
      </c>
      <c r="C31" s="240" t="s">
        <v>211</v>
      </c>
      <c r="D31" s="246"/>
      <c r="E31" s="246"/>
      <c r="F31" s="247" t="s">
        <v>215</v>
      </c>
      <c r="G31" s="248">
        <v>59800</v>
      </c>
      <c r="H31" s="249"/>
      <c r="I31" s="250"/>
      <c r="J31" s="248">
        <v>59800</v>
      </c>
      <c r="K31" s="149">
        <f t="shared" si="0"/>
        <v>29800</v>
      </c>
      <c r="L31" s="149"/>
      <c r="M31" s="149"/>
      <c r="N31" s="149">
        <f t="shared" si="1"/>
        <v>59800</v>
      </c>
      <c r="O31" s="149">
        <v>30000</v>
      </c>
      <c r="P31" s="249"/>
      <c r="Q31" s="249"/>
      <c r="R31" s="249"/>
      <c r="S31" s="236">
        <v>18127</v>
      </c>
      <c r="T31" s="249"/>
      <c r="U31" s="167"/>
      <c r="V31" s="166">
        <f>S31-U31-9000</f>
        <v>9127</v>
      </c>
      <c r="W31" s="149"/>
    </row>
    <row r="32" spans="1:23" s="230" customFormat="1" ht="19.5">
      <c r="A32" s="151">
        <v>-7</v>
      </c>
      <c r="B32" s="174" t="s">
        <v>305</v>
      </c>
      <c r="C32" s="243"/>
      <c r="D32" s="251"/>
      <c r="E32" s="251"/>
      <c r="F32" s="252"/>
      <c r="G32" s="253"/>
      <c r="H32" s="254"/>
      <c r="I32" s="255"/>
      <c r="J32" s="253"/>
      <c r="K32" s="222"/>
      <c r="L32" s="222"/>
      <c r="M32" s="222"/>
      <c r="N32" s="222"/>
      <c r="O32" s="222"/>
      <c r="P32" s="254"/>
      <c r="Q32" s="254"/>
      <c r="R32" s="254"/>
      <c r="S32" s="238"/>
      <c r="T32" s="254"/>
      <c r="U32" s="223"/>
      <c r="V32" s="224"/>
      <c r="W32" s="222"/>
    </row>
    <row r="33" spans="1:23" ht="75">
      <c r="A33" s="148">
        <v>1</v>
      </c>
      <c r="B33" s="73" t="s">
        <v>306</v>
      </c>
      <c r="C33" s="235" t="s">
        <v>211</v>
      </c>
      <c r="D33" s="246"/>
      <c r="E33" s="246"/>
      <c r="F33" s="247" t="s">
        <v>307</v>
      </c>
      <c r="G33" s="248">
        <v>19989</v>
      </c>
      <c r="H33" s="249"/>
      <c r="I33" s="250"/>
      <c r="J33" s="248">
        <v>19989</v>
      </c>
      <c r="K33" s="149">
        <f t="shared" si="0"/>
        <v>9651</v>
      </c>
      <c r="L33" s="149"/>
      <c r="M33" s="149"/>
      <c r="N33" s="149">
        <f t="shared" si="1"/>
        <v>19989</v>
      </c>
      <c r="O33" s="149">
        <v>10338</v>
      </c>
      <c r="P33" s="249"/>
      <c r="Q33" s="249"/>
      <c r="R33" s="249"/>
      <c r="S33" s="236">
        <v>9651</v>
      </c>
      <c r="T33" s="249"/>
      <c r="U33" s="167">
        <v>9651</v>
      </c>
      <c r="V33" s="166"/>
      <c r="W33" s="149"/>
    </row>
    <row r="34" spans="1:23" s="230" customFormat="1" ht="19.5">
      <c r="A34" s="151">
        <v>-8</v>
      </c>
      <c r="B34" s="174" t="s">
        <v>308</v>
      </c>
      <c r="C34" s="243"/>
      <c r="D34" s="251"/>
      <c r="E34" s="251"/>
      <c r="F34" s="252"/>
      <c r="G34" s="253"/>
      <c r="H34" s="254"/>
      <c r="I34" s="255"/>
      <c r="J34" s="253"/>
      <c r="K34" s="222"/>
      <c r="L34" s="222"/>
      <c r="M34" s="222"/>
      <c r="N34" s="222"/>
      <c r="O34" s="222"/>
      <c r="P34" s="254"/>
      <c r="Q34" s="254"/>
      <c r="R34" s="254"/>
      <c r="S34" s="238"/>
      <c r="T34" s="254"/>
      <c r="U34" s="223"/>
      <c r="V34" s="224"/>
      <c r="W34" s="222"/>
    </row>
    <row r="35" spans="1:23" ht="63">
      <c r="A35" s="148">
        <v>1</v>
      </c>
      <c r="B35" s="152" t="s">
        <v>309</v>
      </c>
      <c r="C35" s="240" t="s">
        <v>210</v>
      </c>
      <c r="D35" s="246"/>
      <c r="E35" s="246"/>
      <c r="F35" s="247" t="s">
        <v>310</v>
      </c>
      <c r="G35" s="248">
        <v>13980</v>
      </c>
      <c r="H35" s="249"/>
      <c r="I35" s="250"/>
      <c r="J35" s="248">
        <v>13980</v>
      </c>
      <c r="K35" s="149">
        <f t="shared" si="0"/>
        <v>800</v>
      </c>
      <c r="L35" s="149"/>
      <c r="M35" s="149"/>
      <c r="N35" s="149">
        <f t="shared" si="1"/>
        <v>13980</v>
      </c>
      <c r="O35" s="149">
        <v>13180</v>
      </c>
      <c r="P35" s="249"/>
      <c r="Q35" s="249"/>
      <c r="R35" s="249"/>
      <c r="S35" s="236">
        <v>695</v>
      </c>
      <c r="T35" s="249"/>
      <c r="U35" s="167">
        <v>695</v>
      </c>
      <c r="V35" s="166"/>
      <c r="W35" s="149"/>
    </row>
    <row r="36" spans="1:23" s="230" customFormat="1" ht="19.5">
      <c r="A36" s="151">
        <v>-10</v>
      </c>
      <c r="B36" s="177" t="s">
        <v>273</v>
      </c>
      <c r="C36" s="256"/>
      <c r="D36" s="251"/>
      <c r="E36" s="251"/>
      <c r="F36" s="252"/>
      <c r="G36" s="253"/>
      <c r="H36" s="254"/>
      <c r="I36" s="255"/>
      <c r="J36" s="253"/>
      <c r="K36" s="222"/>
      <c r="L36" s="222"/>
      <c r="M36" s="222"/>
      <c r="N36" s="222"/>
      <c r="O36" s="222"/>
      <c r="P36" s="254"/>
      <c r="Q36" s="254"/>
      <c r="R36" s="254"/>
      <c r="S36" s="238"/>
      <c r="T36" s="254"/>
      <c r="U36" s="223"/>
      <c r="V36" s="224"/>
      <c r="W36" s="222"/>
    </row>
    <row r="37" spans="1:23" ht="37.5">
      <c r="A37" s="148">
        <v>1</v>
      </c>
      <c r="B37" s="73" t="s">
        <v>222</v>
      </c>
      <c r="C37" s="235" t="s">
        <v>194</v>
      </c>
      <c r="D37" s="246"/>
      <c r="E37" s="246"/>
      <c r="F37" s="247" t="s">
        <v>311</v>
      </c>
      <c r="G37" s="248">
        <v>58290</v>
      </c>
      <c r="H37" s="249"/>
      <c r="I37" s="250"/>
      <c r="J37" s="248">
        <v>58290</v>
      </c>
      <c r="K37" s="149">
        <f t="shared" si="0"/>
        <v>56290</v>
      </c>
      <c r="L37" s="149"/>
      <c r="M37" s="149"/>
      <c r="N37" s="149">
        <f t="shared" si="1"/>
        <v>58290</v>
      </c>
      <c r="O37" s="149">
        <v>2000</v>
      </c>
      <c r="P37" s="249"/>
      <c r="Q37" s="249"/>
      <c r="R37" s="249"/>
      <c r="S37" s="236">
        <v>52490</v>
      </c>
      <c r="T37" s="249"/>
      <c r="U37" s="167"/>
      <c r="V37" s="166">
        <f t="shared" si="2"/>
        <v>52490</v>
      </c>
      <c r="W37" s="149"/>
    </row>
    <row r="38" spans="1:23" ht="75">
      <c r="A38" s="148">
        <v>2</v>
      </c>
      <c r="B38" s="152" t="s">
        <v>226</v>
      </c>
      <c r="C38" s="240" t="s">
        <v>211</v>
      </c>
      <c r="D38" s="246"/>
      <c r="E38" s="246"/>
      <c r="F38" s="247" t="s">
        <v>312</v>
      </c>
      <c r="G38" s="248">
        <v>43000</v>
      </c>
      <c r="H38" s="249"/>
      <c r="I38" s="250"/>
      <c r="J38" s="248">
        <v>43000</v>
      </c>
      <c r="K38" s="149">
        <f t="shared" si="0"/>
        <v>14000</v>
      </c>
      <c r="L38" s="149"/>
      <c r="M38" s="149"/>
      <c r="N38" s="149">
        <f t="shared" si="1"/>
        <v>43000</v>
      </c>
      <c r="O38" s="149">
        <v>29000</v>
      </c>
      <c r="P38" s="249"/>
      <c r="Q38" s="249"/>
      <c r="R38" s="249"/>
      <c r="S38" s="236">
        <v>3000</v>
      </c>
      <c r="T38" s="249"/>
      <c r="U38" s="167">
        <v>3000</v>
      </c>
      <c r="V38" s="166"/>
      <c r="W38" s="149"/>
    </row>
    <row r="39" spans="1:23" s="229" customFormat="1" ht="47.25">
      <c r="A39" s="143" t="s">
        <v>31</v>
      </c>
      <c r="B39" s="144" t="s">
        <v>313</v>
      </c>
      <c r="C39" s="257"/>
      <c r="D39" s="258"/>
      <c r="E39" s="258"/>
      <c r="F39" s="259"/>
      <c r="G39" s="260">
        <v>195750</v>
      </c>
      <c r="H39" s="261"/>
      <c r="I39" s="262">
        <v>0</v>
      </c>
      <c r="J39" s="260">
        <v>195750</v>
      </c>
      <c r="K39" s="214">
        <f t="shared" si="0"/>
        <v>180682</v>
      </c>
      <c r="L39" s="214"/>
      <c r="M39" s="214"/>
      <c r="N39" s="214">
        <f t="shared" si="1"/>
        <v>195750</v>
      </c>
      <c r="O39" s="214">
        <v>15068</v>
      </c>
      <c r="P39" s="261"/>
      <c r="Q39" s="261"/>
      <c r="R39" s="261"/>
      <c r="S39" s="263">
        <v>50000</v>
      </c>
      <c r="T39" s="261"/>
      <c r="U39" s="210">
        <v>10000</v>
      </c>
      <c r="V39" s="209">
        <f t="shared" si="2"/>
        <v>40000</v>
      </c>
      <c r="W39" s="214"/>
    </row>
    <row r="40" spans="1:23" s="230" customFormat="1" ht="19.5">
      <c r="A40" s="151">
        <v>-1</v>
      </c>
      <c r="B40" s="171" t="s">
        <v>266</v>
      </c>
      <c r="C40" s="237"/>
      <c r="D40" s="251"/>
      <c r="E40" s="251"/>
      <c r="F40" s="252"/>
      <c r="G40" s="253"/>
      <c r="H40" s="254"/>
      <c r="I40" s="255"/>
      <c r="J40" s="253"/>
      <c r="K40" s="222"/>
      <c r="L40" s="222"/>
      <c r="M40" s="222"/>
      <c r="N40" s="222"/>
      <c r="O40" s="222"/>
      <c r="P40" s="254"/>
      <c r="Q40" s="254"/>
      <c r="R40" s="254"/>
      <c r="S40" s="238"/>
      <c r="T40" s="254"/>
      <c r="U40" s="223"/>
      <c r="V40" s="224"/>
      <c r="W40" s="222"/>
    </row>
    <row r="41" spans="1:23" ht="37.5">
      <c r="A41" s="148">
        <v>1</v>
      </c>
      <c r="B41" s="73" t="s">
        <v>227</v>
      </c>
      <c r="C41" s="235" t="s">
        <v>188</v>
      </c>
      <c r="D41" s="246"/>
      <c r="E41" s="246"/>
      <c r="F41" s="247" t="s">
        <v>228</v>
      </c>
      <c r="G41" s="248">
        <v>141200</v>
      </c>
      <c r="H41" s="249"/>
      <c r="I41" s="250"/>
      <c r="J41" s="248">
        <v>141200</v>
      </c>
      <c r="K41" s="149">
        <f t="shared" si="0"/>
        <v>135200</v>
      </c>
      <c r="L41" s="149"/>
      <c r="M41" s="149"/>
      <c r="N41" s="149">
        <f t="shared" si="1"/>
        <v>141200</v>
      </c>
      <c r="O41" s="149">
        <v>6000</v>
      </c>
      <c r="P41" s="249"/>
      <c r="Q41" s="249"/>
      <c r="R41" s="249"/>
      <c r="S41" s="236">
        <v>30000</v>
      </c>
      <c r="T41" s="249"/>
      <c r="U41" s="167">
        <v>10000</v>
      </c>
      <c r="V41" s="166">
        <f t="shared" si="2"/>
        <v>20000</v>
      </c>
      <c r="W41" s="149"/>
    </row>
    <row r="42" spans="1:23" ht="37.5">
      <c r="A42" s="148">
        <v>2</v>
      </c>
      <c r="B42" s="153" t="s">
        <v>229</v>
      </c>
      <c r="C42" s="264" t="s">
        <v>211</v>
      </c>
      <c r="D42" s="246"/>
      <c r="E42" s="246"/>
      <c r="F42" s="247" t="s">
        <v>230</v>
      </c>
      <c r="G42" s="248">
        <v>54550</v>
      </c>
      <c r="H42" s="249"/>
      <c r="I42" s="250"/>
      <c r="J42" s="248">
        <v>54550</v>
      </c>
      <c r="K42" s="149">
        <f t="shared" si="0"/>
        <v>45482</v>
      </c>
      <c r="L42" s="149"/>
      <c r="M42" s="149"/>
      <c r="N42" s="149">
        <f t="shared" si="1"/>
        <v>54550</v>
      </c>
      <c r="O42" s="149">
        <v>9068</v>
      </c>
      <c r="P42" s="249"/>
      <c r="Q42" s="249"/>
      <c r="R42" s="249"/>
      <c r="S42" s="236">
        <v>20000</v>
      </c>
      <c r="T42" s="249"/>
      <c r="U42" s="167"/>
      <c r="V42" s="166">
        <f t="shared" si="2"/>
        <v>20000</v>
      </c>
      <c r="W42" s="149"/>
    </row>
    <row r="43" spans="1:23" s="229" customFormat="1" ht="31.5">
      <c r="A43" s="143" t="s">
        <v>33</v>
      </c>
      <c r="B43" s="144" t="s">
        <v>314</v>
      </c>
      <c r="C43" s="233"/>
      <c r="D43" s="258"/>
      <c r="E43" s="258"/>
      <c r="F43" s="259"/>
      <c r="G43" s="260">
        <v>4264141.178119</v>
      </c>
      <c r="H43" s="261"/>
      <c r="I43" s="262">
        <v>3406479.8</v>
      </c>
      <c r="J43" s="260">
        <v>371635.30882379995</v>
      </c>
      <c r="K43" s="214">
        <f t="shared" si="0"/>
        <v>244690.3999999999</v>
      </c>
      <c r="L43" s="214"/>
      <c r="M43" s="214">
        <f t="shared" si="1"/>
        <v>3406479.8</v>
      </c>
      <c r="N43" s="214">
        <f t="shared" si="1"/>
        <v>371635.30882379995</v>
      </c>
      <c r="O43" s="214">
        <v>4019450.778119</v>
      </c>
      <c r="P43" s="261"/>
      <c r="Q43" s="261"/>
      <c r="R43" s="261"/>
      <c r="S43" s="263">
        <v>85081</v>
      </c>
      <c r="T43" s="261"/>
      <c r="U43" s="210">
        <v>26439</v>
      </c>
      <c r="V43" s="209">
        <f t="shared" si="2"/>
        <v>58642</v>
      </c>
      <c r="W43" s="214"/>
    </row>
    <row r="44" spans="1:23" ht="112.5">
      <c r="A44" s="148">
        <v>1</v>
      </c>
      <c r="B44" s="155" t="s">
        <v>249</v>
      </c>
      <c r="C44" s="264" t="s">
        <v>210</v>
      </c>
      <c r="D44" s="246"/>
      <c r="E44" s="246"/>
      <c r="F44" s="247" t="s">
        <v>250</v>
      </c>
      <c r="G44" s="248">
        <v>26155</v>
      </c>
      <c r="H44" s="249"/>
      <c r="I44" s="250">
        <v>19853</v>
      </c>
      <c r="J44" s="248">
        <v>6302</v>
      </c>
      <c r="K44" s="149">
        <f t="shared" si="0"/>
        <v>2583</v>
      </c>
      <c r="L44" s="149"/>
      <c r="M44" s="149">
        <f t="shared" si="1"/>
        <v>19853</v>
      </c>
      <c r="N44" s="149">
        <f t="shared" si="1"/>
        <v>6302</v>
      </c>
      <c r="O44" s="149">
        <v>23572</v>
      </c>
      <c r="P44" s="249"/>
      <c r="Q44" s="249"/>
      <c r="R44" s="249"/>
      <c r="S44" s="236">
        <v>1000</v>
      </c>
      <c r="T44" s="249"/>
      <c r="U44" s="167">
        <v>1000</v>
      </c>
      <c r="V44" s="166"/>
      <c r="W44" s="149"/>
    </row>
    <row r="45" spans="1:23" ht="56.25">
      <c r="A45" s="148">
        <v>2</v>
      </c>
      <c r="B45" s="178" t="s">
        <v>247</v>
      </c>
      <c r="C45" s="239" t="s">
        <v>211</v>
      </c>
      <c r="D45" s="246"/>
      <c r="E45" s="246"/>
      <c r="F45" s="247" t="s">
        <v>248</v>
      </c>
      <c r="G45" s="248">
        <v>678518.659</v>
      </c>
      <c r="H45" s="249"/>
      <c r="I45" s="250">
        <v>624088</v>
      </c>
      <c r="J45" s="248">
        <v>54430.63500000001</v>
      </c>
      <c r="K45" s="149">
        <f t="shared" si="0"/>
        <v>39030</v>
      </c>
      <c r="L45" s="149"/>
      <c r="M45" s="149">
        <f t="shared" si="1"/>
        <v>624088</v>
      </c>
      <c r="N45" s="149">
        <f t="shared" si="1"/>
        <v>54430.63500000001</v>
      </c>
      <c r="O45" s="149">
        <v>639488.659</v>
      </c>
      <c r="P45" s="249"/>
      <c r="Q45" s="249"/>
      <c r="R45" s="249"/>
      <c r="S45" s="236">
        <v>5000</v>
      </c>
      <c r="T45" s="249"/>
      <c r="U45" s="167">
        <v>5000</v>
      </c>
      <c r="V45" s="166"/>
      <c r="W45" s="149"/>
    </row>
    <row r="46" spans="1:23" ht="56.25">
      <c r="A46" s="148">
        <v>3</v>
      </c>
      <c r="B46" s="178" t="s">
        <v>236</v>
      </c>
      <c r="C46" s="239" t="s">
        <v>191</v>
      </c>
      <c r="D46" s="246"/>
      <c r="E46" s="246"/>
      <c r="F46" s="247" t="s">
        <v>237</v>
      </c>
      <c r="G46" s="248">
        <v>410659</v>
      </c>
      <c r="H46" s="249"/>
      <c r="I46" s="250">
        <v>340021</v>
      </c>
      <c r="J46" s="248">
        <v>45313</v>
      </c>
      <c r="K46" s="149">
        <f t="shared" si="0"/>
        <v>17297</v>
      </c>
      <c r="L46" s="149"/>
      <c r="M46" s="149">
        <f t="shared" si="1"/>
        <v>340021</v>
      </c>
      <c r="N46" s="149">
        <f t="shared" si="1"/>
        <v>45313</v>
      </c>
      <c r="O46" s="149">
        <v>393362</v>
      </c>
      <c r="P46" s="249"/>
      <c r="Q46" s="249"/>
      <c r="R46" s="249"/>
      <c r="S46" s="236">
        <v>10797</v>
      </c>
      <c r="T46" s="249"/>
      <c r="U46" s="167">
        <v>5000</v>
      </c>
      <c r="V46" s="166">
        <f t="shared" si="2"/>
        <v>5797</v>
      </c>
      <c r="W46" s="149"/>
    </row>
    <row r="47" spans="1:23" ht="75">
      <c r="A47" s="148">
        <v>4</v>
      </c>
      <c r="B47" s="178" t="s">
        <v>315</v>
      </c>
      <c r="C47" s="239" t="s">
        <v>235</v>
      </c>
      <c r="D47" s="246"/>
      <c r="E47" s="246"/>
      <c r="F47" s="247" t="s">
        <v>316</v>
      </c>
      <c r="G47" s="248">
        <v>468864</v>
      </c>
      <c r="H47" s="249"/>
      <c r="I47" s="250">
        <v>305811</v>
      </c>
      <c r="J47" s="248">
        <v>14773</v>
      </c>
      <c r="K47" s="149">
        <f t="shared" si="0"/>
        <v>6173</v>
      </c>
      <c r="L47" s="149"/>
      <c r="M47" s="149">
        <f t="shared" si="1"/>
        <v>305811</v>
      </c>
      <c r="N47" s="149">
        <f t="shared" si="1"/>
        <v>14773</v>
      </c>
      <c r="O47" s="149">
        <v>462691</v>
      </c>
      <c r="P47" s="249"/>
      <c r="Q47" s="249"/>
      <c r="R47" s="249"/>
      <c r="S47" s="236">
        <v>3500</v>
      </c>
      <c r="T47" s="249"/>
      <c r="U47" s="167">
        <v>500</v>
      </c>
      <c r="V47" s="166">
        <f t="shared" si="2"/>
        <v>3000</v>
      </c>
      <c r="W47" s="149"/>
    </row>
    <row r="48" spans="1:23" ht="56.25">
      <c r="A48" s="148">
        <v>5</v>
      </c>
      <c r="B48" s="156" t="s">
        <v>245</v>
      </c>
      <c r="C48" s="265" t="s">
        <v>211</v>
      </c>
      <c r="D48" s="246"/>
      <c r="E48" s="246"/>
      <c r="F48" s="247" t="s">
        <v>246</v>
      </c>
      <c r="G48" s="248">
        <v>436906.519119</v>
      </c>
      <c r="H48" s="249"/>
      <c r="I48" s="250">
        <v>349526</v>
      </c>
      <c r="J48" s="248">
        <v>43441.37382379998</v>
      </c>
      <c r="K48" s="149">
        <f t="shared" si="0"/>
        <v>19441.400000000023</v>
      </c>
      <c r="L48" s="149"/>
      <c r="M48" s="149">
        <f t="shared" si="1"/>
        <v>349526</v>
      </c>
      <c r="N48" s="149">
        <f t="shared" si="1"/>
        <v>43441.37382379998</v>
      </c>
      <c r="O48" s="149">
        <v>417465.119119</v>
      </c>
      <c r="P48" s="249"/>
      <c r="Q48" s="249"/>
      <c r="R48" s="249"/>
      <c r="S48" s="236">
        <v>4828</v>
      </c>
      <c r="T48" s="249"/>
      <c r="U48" s="167">
        <v>828</v>
      </c>
      <c r="V48" s="166">
        <f t="shared" si="2"/>
        <v>4000</v>
      </c>
      <c r="W48" s="149"/>
    </row>
    <row r="49" spans="1:23" ht="94.5">
      <c r="A49" s="148">
        <v>6</v>
      </c>
      <c r="B49" s="73" t="s">
        <v>242</v>
      </c>
      <c r="C49" s="235" t="s">
        <v>196</v>
      </c>
      <c r="D49" s="246"/>
      <c r="E49" s="246"/>
      <c r="F49" s="247" t="s">
        <v>243</v>
      </c>
      <c r="G49" s="248">
        <v>234408</v>
      </c>
      <c r="H49" s="249"/>
      <c r="I49" s="250">
        <v>144726</v>
      </c>
      <c r="J49" s="248">
        <v>53500</v>
      </c>
      <c r="K49" s="149">
        <f t="shared" si="0"/>
        <v>52000</v>
      </c>
      <c r="L49" s="149"/>
      <c r="M49" s="149">
        <f t="shared" si="1"/>
        <v>144726</v>
      </c>
      <c r="N49" s="149">
        <f t="shared" si="1"/>
        <v>53500</v>
      </c>
      <c r="O49" s="149">
        <v>182408</v>
      </c>
      <c r="P49" s="249"/>
      <c r="Q49" s="249"/>
      <c r="R49" s="249"/>
      <c r="S49" s="236">
        <v>15000</v>
      </c>
      <c r="T49" s="249"/>
      <c r="U49" s="167">
        <v>5000</v>
      </c>
      <c r="V49" s="166">
        <f t="shared" si="2"/>
        <v>10000</v>
      </c>
      <c r="W49" s="149"/>
    </row>
    <row r="50" spans="1:23" ht="56.25">
      <c r="A50" s="148">
        <v>7</v>
      </c>
      <c r="B50" s="153" t="s">
        <v>240</v>
      </c>
      <c r="C50" s="264" t="s">
        <v>196</v>
      </c>
      <c r="D50" s="246"/>
      <c r="E50" s="246"/>
      <c r="F50" s="247" t="s">
        <v>241</v>
      </c>
      <c r="G50" s="248">
        <v>77582</v>
      </c>
      <c r="H50" s="249"/>
      <c r="I50" s="250">
        <v>64650</v>
      </c>
      <c r="J50" s="248">
        <v>12932</v>
      </c>
      <c r="K50" s="149">
        <f t="shared" si="0"/>
        <v>12932</v>
      </c>
      <c r="L50" s="149"/>
      <c r="M50" s="149">
        <f t="shared" si="1"/>
        <v>64650</v>
      </c>
      <c r="N50" s="149">
        <f t="shared" si="1"/>
        <v>12932</v>
      </c>
      <c r="O50" s="149">
        <v>64650</v>
      </c>
      <c r="P50" s="249"/>
      <c r="Q50" s="249"/>
      <c r="R50" s="249"/>
      <c r="S50" s="236">
        <v>11932</v>
      </c>
      <c r="T50" s="249"/>
      <c r="U50" s="167">
        <v>5932</v>
      </c>
      <c r="V50" s="166">
        <f t="shared" si="2"/>
        <v>6000</v>
      </c>
      <c r="W50" s="149"/>
    </row>
    <row r="51" spans="1:23" ht="131.25">
      <c r="A51" s="148">
        <v>8</v>
      </c>
      <c r="B51" s="153" t="s">
        <v>271</v>
      </c>
      <c r="C51" s="264" t="s">
        <v>211</v>
      </c>
      <c r="D51" s="246"/>
      <c r="E51" s="246"/>
      <c r="F51" s="247" t="s">
        <v>272</v>
      </c>
      <c r="G51" s="248">
        <v>686425</v>
      </c>
      <c r="H51" s="249"/>
      <c r="I51" s="250">
        <v>606211</v>
      </c>
      <c r="J51" s="248">
        <v>17356.8</v>
      </c>
      <c r="K51" s="149">
        <f t="shared" si="0"/>
        <v>15600</v>
      </c>
      <c r="L51" s="149"/>
      <c r="M51" s="149">
        <f t="shared" si="1"/>
        <v>606211</v>
      </c>
      <c r="N51" s="149">
        <f t="shared" si="1"/>
        <v>17356.8</v>
      </c>
      <c r="O51" s="149">
        <v>670825</v>
      </c>
      <c r="P51" s="249"/>
      <c r="Q51" s="249"/>
      <c r="R51" s="249"/>
      <c r="S51" s="236">
        <v>15600</v>
      </c>
      <c r="T51" s="249"/>
      <c r="U51" s="167">
        <v>600</v>
      </c>
      <c r="V51" s="166">
        <f t="shared" si="2"/>
        <v>15000</v>
      </c>
      <c r="W51" s="149"/>
    </row>
    <row r="52" spans="1:23" ht="112.5">
      <c r="A52" s="148">
        <v>9</v>
      </c>
      <c r="B52" s="153" t="s">
        <v>317</v>
      </c>
      <c r="C52" s="264" t="s">
        <v>318</v>
      </c>
      <c r="D52" s="246"/>
      <c r="E52" s="246"/>
      <c r="F52" s="247" t="s">
        <v>319</v>
      </c>
      <c r="G52" s="248">
        <v>336996</v>
      </c>
      <c r="H52" s="249"/>
      <c r="I52" s="250">
        <v>277179</v>
      </c>
      <c r="J52" s="248">
        <v>12637.5</v>
      </c>
      <c r="K52" s="149">
        <f t="shared" si="0"/>
        <v>271</v>
      </c>
      <c r="L52" s="149"/>
      <c r="M52" s="149">
        <f t="shared" si="1"/>
        <v>277179</v>
      </c>
      <c r="N52" s="149">
        <f t="shared" si="1"/>
        <v>12637.5</v>
      </c>
      <c r="O52" s="149">
        <v>336725</v>
      </c>
      <c r="P52" s="249"/>
      <c r="Q52" s="249"/>
      <c r="R52" s="249"/>
      <c r="S52" s="236">
        <v>271</v>
      </c>
      <c r="T52" s="249"/>
      <c r="U52" s="167">
        <v>271</v>
      </c>
      <c r="V52" s="166"/>
      <c r="W52" s="149"/>
    </row>
    <row r="53" spans="1:23" ht="112.5">
      <c r="A53" s="148">
        <v>10</v>
      </c>
      <c r="B53" s="178" t="s">
        <v>251</v>
      </c>
      <c r="C53" s="239" t="s">
        <v>210</v>
      </c>
      <c r="D53" s="246"/>
      <c r="E53" s="246"/>
      <c r="F53" s="247" t="s">
        <v>270</v>
      </c>
      <c r="G53" s="248">
        <v>258667</v>
      </c>
      <c r="H53" s="249"/>
      <c r="I53" s="250">
        <v>123832.79999999999</v>
      </c>
      <c r="J53" s="248">
        <v>52279</v>
      </c>
      <c r="K53" s="149">
        <f t="shared" si="0"/>
        <v>52093</v>
      </c>
      <c r="L53" s="149"/>
      <c r="M53" s="149">
        <f t="shared" si="1"/>
        <v>123832.79999999999</v>
      </c>
      <c r="N53" s="149">
        <f t="shared" si="1"/>
        <v>52279</v>
      </c>
      <c r="O53" s="149">
        <v>206574</v>
      </c>
      <c r="P53" s="249"/>
      <c r="Q53" s="249"/>
      <c r="R53" s="249"/>
      <c r="S53" s="236">
        <v>10000</v>
      </c>
      <c r="T53" s="249"/>
      <c r="U53" s="167">
        <v>2000</v>
      </c>
      <c r="V53" s="166">
        <f t="shared" si="2"/>
        <v>8000</v>
      </c>
      <c r="W53" s="149"/>
    </row>
    <row r="54" spans="1:23" ht="131.25">
      <c r="A54" s="148">
        <v>11</v>
      </c>
      <c r="B54" s="178" t="s">
        <v>244</v>
      </c>
      <c r="C54" s="239" t="s">
        <v>235</v>
      </c>
      <c r="D54" s="246"/>
      <c r="E54" s="246"/>
      <c r="F54" s="247" t="s">
        <v>320</v>
      </c>
      <c r="G54" s="248">
        <v>271960</v>
      </c>
      <c r="H54" s="249"/>
      <c r="I54" s="250">
        <v>230582</v>
      </c>
      <c r="J54" s="248">
        <v>22670</v>
      </c>
      <c r="K54" s="149">
        <f t="shared" si="0"/>
        <v>9270</v>
      </c>
      <c r="L54" s="149"/>
      <c r="M54" s="149">
        <f t="shared" si="1"/>
        <v>230582</v>
      </c>
      <c r="N54" s="149">
        <f t="shared" si="1"/>
        <v>22670</v>
      </c>
      <c r="O54" s="149">
        <v>262690</v>
      </c>
      <c r="P54" s="249"/>
      <c r="Q54" s="249"/>
      <c r="R54" s="249"/>
      <c r="S54" s="236">
        <v>2308</v>
      </c>
      <c r="T54" s="249"/>
      <c r="U54" s="167">
        <v>308</v>
      </c>
      <c r="V54" s="166">
        <f t="shared" si="2"/>
        <v>2000</v>
      </c>
      <c r="W54" s="149"/>
    </row>
    <row r="55" spans="1:23" ht="63">
      <c r="A55" s="148">
        <v>12</v>
      </c>
      <c r="B55" s="178" t="s">
        <v>238</v>
      </c>
      <c r="C55" s="239" t="s">
        <v>192</v>
      </c>
      <c r="D55" s="246"/>
      <c r="E55" s="246"/>
      <c r="F55" s="247" t="s">
        <v>239</v>
      </c>
      <c r="G55" s="248">
        <v>377000</v>
      </c>
      <c r="H55" s="249"/>
      <c r="I55" s="250">
        <v>320000</v>
      </c>
      <c r="J55" s="248">
        <v>36000</v>
      </c>
      <c r="K55" s="149">
        <f t="shared" si="0"/>
        <v>18000</v>
      </c>
      <c r="L55" s="149"/>
      <c r="M55" s="149">
        <f t="shared" si="1"/>
        <v>320000</v>
      </c>
      <c r="N55" s="149">
        <f t="shared" si="1"/>
        <v>36000</v>
      </c>
      <c r="O55" s="149">
        <v>359000</v>
      </c>
      <c r="P55" s="249"/>
      <c r="Q55" s="249"/>
      <c r="R55" s="249"/>
      <c r="S55" s="236">
        <v>4845</v>
      </c>
      <c r="T55" s="249"/>
      <c r="U55" s="167"/>
      <c r="V55" s="166">
        <f t="shared" si="2"/>
        <v>4845</v>
      </c>
      <c r="W55" s="149"/>
    </row>
    <row r="56" spans="1:23" s="229" customFormat="1" ht="31.5">
      <c r="A56" s="143" t="s">
        <v>321</v>
      </c>
      <c r="B56" s="179" t="s">
        <v>322</v>
      </c>
      <c r="C56" s="233"/>
      <c r="D56" s="258"/>
      <c r="E56" s="258"/>
      <c r="F56" s="259"/>
      <c r="G56" s="260">
        <v>1143276</v>
      </c>
      <c r="H56" s="261"/>
      <c r="I56" s="262">
        <v>781386</v>
      </c>
      <c r="J56" s="260">
        <v>231233</v>
      </c>
      <c r="K56" s="214">
        <f t="shared" si="0"/>
        <v>172933</v>
      </c>
      <c r="L56" s="214"/>
      <c r="M56" s="214">
        <f t="shared" si="1"/>
        <v>781386</v>
      </c>
      <c r="N56" s="214">
        <f t="shared" si="1"/>
        <v>231233</v>
      </c>
      <c r="O56" s="214">
        <v>970343</v>
      </c>
      <c r="P56" s="261"/>
      <c r="Q56" s="261"/>
      <c r="R56" s="261"/>
      <c r="S56" s="234">
        <v>139569</v>
      </c>
      <c r="T56" s="261"/>
      <c r="U56" s="210">
        <v>39044</v>
      </c>
      <c r="V56" s="209">
        <f t="shared" si="2"/>
        <v>100525</v>
      </c>
      <c r="W56" s="214"/>
    </row>
    <row r="57" spans="1:23" ht="63">
      <c r="A57" s="148">
        <v>1</v>
      </c>
      <c r="B57" s="157" t="s">
        <v>252</v>
      </c>
      <c r="C57" s="242" t="s">
        <v>211</v>
      </c>
      <c r="D57" s="246"/>
      <c r="E57" s="246"/>
      <c r="F57" s="247" t="s">
        <v>323</v>
      </c>
      <c r="G57" s="248">
        <v>339942</v>
      </c>
      <c r="H57" s="249"/>
      <c r="I57" s="250">
        <v>180000</v>
      </c>
      <c r="J57" s="248">
        <v>159942</v>
      </c>
      <c r="K57" s="149">
        <f t="shared" si="0"/>
        <v>123942</v>
      </c>
      <c r="L57" s="149"/>
      <c r="M57" s="149">
        <f t="shared" si="1"/>
        <v>180000</v>
      </c>
      <c r="N57" s="149">
        <f t="shared" si="1"/>
        <v>159942</v>
      </c>
      <c r="O57" s="149">
        <v>216000</v>
      </c>
      <c r="P57" s="249"/>
      <c r="Q57" s="249"/>
      <c r="R57" s="249"/>
      <c r="S57" s="236">
        <v>91942</v>
      </c>
      <c r="T57" s="249"/>
      <c r="U57" s="167">
        <v>20417</v>
      </c>
      <c r="V57" s="166">
        <f>S57-U57-34000</f>
        <v>37525</v>
      </c>
      <c r="W57" s="149"/>
    </row>
    <row r="58" spans="1:23" ht="37.5">
      <c r="A58" s="148">
        <v>2</v>
      </c>
      <c r="B58" s="157" t="s">
        <v>268</v>
      </c>
      <c r="C58" s="242" t="s">
        <v>324</v>
      </c>
      <c r="D58" s="246"/>
      <c r="E58" s="246"/>
      <c r="F58" s="247" t="s">
        <v>269</v>
      </c>
      <c r="G58" s="248">
        <v>309659</v>
      </c>
      <c r="H58" s="249"/>
      <c r="I58" s="250">
        <v>269659</v>
      </c>
      <c r="J58" s="248">
        <v>40000</v>
      </c>
      <c r="K58" s="149">
        <f t="shared" si="0"/>
        <v>19000</v>
      </c>
      <c r="L58" s="149"/>
      <c r="M58" s="149">
        <f t="shared" si="1"/>
        <v>269659</v>
      </c>
      <c r="N58" s="149">
        <f t="shared" si="1"/>
        <v>40000</v>
      </c>
      <c r="O58" s="149">
        <v>290659</v>
      </c>
      <c r="P58" s="249"/>
      <c r="Q58" s="249"/>
      <c r="R58" s="249"/>
      <c r="S58" s="236">
        <v>19000</v>
      </c>
      <c r="T58" s="249"/>
      <c r="U58" s="167">
        <v>9000</v>
      </c>
      <c r="V58" s="166">
        <f t="shared" si="2"/>
        <v>10000</v>
      </c>
      <c r="W58" s="149"/>
    </row>
    <row r="59" spans="1:23" ht="47.25">
      <c r="A59" s="148">
        <v>3</v>
      </c>
      <c r="B59" s="157" t="s">
        <v>325</v>
      </c>
      <c r="C59" s="242" t="s">
        <v>211</v>
      </c>
      <c r="D59" s="246"/>
      <c r="E59" s="246"/>
      <c r="F59" s="247" t="s">
        <v>265</v>
      </c>
      <c r="G59" s="248">
        <v>47127</v>
      </c>
      <c r="H59" s="249"/>
      <c r="I59" s="250">
        <v>42127</v>
      </c>
      <c r="J59" s="248">
        <v>5000</v>
      </c>
      <c r="K59" s="149">
        <f t="shared" si="0"/>
        <v>4500</v>
      </c>
      <c r="L59" s="149"/>
      <c r="M59" s="149">
        <f t="shared" si="1"/>
        <v>42127</v>
      </c>
      <c r="N59" s="149">
        <f t="shared" si="1"/>
        <v>5000</v>
      </c>
      <c r="O59" s="149">
        <v>42627</v>
      </c>
      <c r="P59" s="249"/>
      <c r="Q59" s="249"/>
      <c r="R59" s="249"/>
      <c r="S59" s="236">
        <v>4500</v>
      </c>
      <c r="T59" s="249"/>
      <c r="U59" s="167">
        <v>500</v>
      </c>
      <c r="V59" s="166">
        <f t="shared" si="2"/>
        <v>4000</v>
      </c>
      <c r="W59" s="149"/>
    </row>
    <row r="60" spans="1:23" ht="37.5">
      <c r="A60" s="148">
        <v>4</v>
      </c>
      <c r="B60" s="157" t="s">
        <v>326</v>
      </c>
      <c r="C60" s="242" t="s">
        <v>211</v>
      </c>
      <c r="D60" s="246"/>
      <c r="E60" s="246"/>
      <c r="F60" s="247" t="s">
        <v>327</v>
      </c>
      <c r="G60" s="248">
        <v>110657</v>
      </c>
      <c r="H60" s="249"/>
      <c r="I60" s="250"/>
      <c r="J60" s="248"/>
      <c r="K60" s="149">
        <f t="shared" si="0"/>
        <v>5000</v>
      </c>
      <c r="L60" s="149"/>
      <c r="M60" s="149"/>
      <c r="N60" s="149"/>
      <c r="O60" s="149">
        <v>105657</v>
      </c>
      <c r="P60" s="249"/>
      <c r="Q60" s="249"/>
      <c r="R60" s="249"/>
      <c r="S60" s="236">
        <v>5000</v>
      </c>
      <c r="T60" s="249"/>
      <c r="U60" s="167"/>
      <c r="V60" s="166">
        <f t="shared" si="2"/>
        <v>5000</v>
      </c>
      <c r="W60" s="149"/>
    </row>
    <row r="61" spans="1:23" ht="112.5">
      <c r="A61" s="148">
        <v>5</v>
      </c>
      <c r="B61" s="180" t="s">
        <v>328</v>
      </c>
      <c r="C61" s="266" t="s">
        <v>188</v>
      </c>
      <c r="D61" s="246"/>
      <c r="E61" s="246"/>
      <c r="F61" s="247" t="s">
        <v>329</v>
      </c>
      <c r="G61" s="248">
        <v>7920</v>
      </c>
      <c r="H61" s="249"/>
      <c r="I61" s="250">
        <v>6600</v>
      </c>
      <c r="J61" s="248">
        <v>1320</v>
      </c>
      <c r="K61" s="149">
        <f t="shared" si="0"/>
        <v>1320</v>
      </c>
      <c r="L61" s="149"/>
      <c r="M61" s="149">
        <f t="shared" si="1"/>
        <v>6600</v>
      </c>
      <c r="N61" s="149">
        <f t="shared" si="1"/>
        <v>1320</v>
      </c>
      <c r="O61" s="149">
        <v>6600</v>
      </c>
      <c r="P61" s="249"/>
      <c r="Q61" s="249"/>
      <c r="R61" s="249"/>
      <c r="S61" s="236">
        <v>1320</v>
      </c>
      <c r="T61" s="249"/>
      <c r="U61" s="167">
        <v>1320</v>
      </c>
      <c r="V61" s="166"/>
      <c r="W61" s="149"/>
    </row>
    <row r="62" spans="1:23" ht="168.75">
      <c r="A62" s="148">
        <v>6</v>
      </c>
      <c r="B62" s="181" t="s">
        <v>330</v>
      </c>
      <c r="C62" s="267" t="s">
        <v>211</v>
      </c>
      <c r="D62" s="246"/>
      <c r="E62" s="246"/>
      <c r="F62" s="247" t="s">
        <v>331</v>
      </c>
      <c r="G62" s="248">
        <v>298000</v>
      </c>
      <c r="H62" s="249"/>
      <c r="I62" s="250">
        <v>283000</v>
      </c>
      <c r="J62" s="248">
        <v>15000</v>
      </c>
      <c r="K62" s="149">
        <f t="shared" si="0"/>
        <v>15000</v>
      </c>
      <c r="L62" s="149"/>
      <c r="M62" s="149">
        <f t="shared" si="1"/>
        <v>283000</v>
      </c>
      <c r="N62" s="149">
        <f t="shared" si="1"/>
        <v>15000</v>
      </c>
      <c r="O62" s="149">
        <v>283000</v>
      </c>
      <c r="P62" s="249"/>
      <c r="Q62" s="249"/>
      <c r="R62" s="249"/>
      <c r="S62" s="236">
        <v>15000</v>
      </c>
      <c r="T62" s="249"/>
      <c r="U62" s="167">
        <v>5000</v>
      </c>
      <c r="V62" s="166">
        <f t="shared" si="2"/>
        <v>10000</v>
      </c>
      <c r="W62" s="149"/>
    </row>
    <row r="63" spans="1:23" ht="37.5">
      <c r="A63" s="148">
        <v>7</v>
      </c>
      <c r="B63" s="153" t="s">
        <v>253</v>
      </c>
      <c r="C63" s="264" t="s">
        <v>188</v>
      </c>
      <c r="D63" s="246"/>
      <c r="E63" s="246"/>
      <c r="F63" s="247" t="s">
        <v>254</v>
      </c>
      <c r="G63" s="248">
        <v>29971</v>
      </c>
      <c r="H63" s="249"/>
      <c r="I63" s="250"/>
      <c r="J63" s="248">
        <v>9971</v>
      </c>
      <c r="K63" s="149">
        <f t="shared" si="0"/>
        <v>4171</v>
      </c>
      <c r="L63" s="149"/>
      <c r="M63" s="149"/>
      <c r="N63" s="149">
        <f t="shared" si="1"/>
        <v>9971</v>
      </c>
      <c r="O63" s="149">
        <v>25800</v>
      </c>
      <c r="P63" s="249"/>
      <c r="Q63" s="249"/>
      <c r="R63" s="249"/>
      <c r="S63" s="236">
        <v>2807</v>
      </c>
      <c r="T63" s="249"/>
      <c r="U63" s="167">
        <v>2807</v>
      </c>
      <c r="V63" s="166">
        <f t="shared" si="2"/>
        <v>0</v>
      </c>
      <c r="W63" s="149"/>
    </row>
    <row r="64" spans="1:23" s="229" customFormat="1" ht="47.25">
      <c r="A64" s="143" t="s">
        <v>332</v>
      </c>
      <c r="B64" s="144" t="s">
        <v>333</v>
      </c>
      <c r="C64" s="233"/>
      <c r="D64" s="258"/>
      <c r="E64" s="258"/>
      <c r="F64" s="259"/>
      <c r="G64" s="260"/>
      <c r="H64" s="261"/>
      <c r="I64" s="262"/>
      <c r="J64" s="260"/>
      <c r="K64" s="214"/>
      <c r="L64" s="214"/>
      <c r="M64" s="214"/>
      <c r="N64" s="214"/>
      <c r="O64" s="214"/>
      <c r="P64" s="261"/>
      <c r="Q64" s="261"/>
      <c r="R64" s="261"/>
      <c r="S64" s="268">
        <v>173000</v>
      </c>
      <c r="T64" s="261"/>
      <c r="U64" s="210">
        <v>173000</v>
      </c>
      <c r="V64" s="209"/>
      <c r="W64" s="214"/>
    </row>
    <row r="65" spans="1:23" ht="18.75">
      <c r="A65" s="148">
        <v>1</v>
      </c>
      <c r="B65" s="158" t="s">
        <v>163</v>
      </c>
      <c r="C65" s="233"/>
      <c r="D65" s="246"/>
      <c r="E65" s="246"/>
      <c r="F65" s="247"/>
      <c r="G65" s="248"/>
      <c r="H65" s="249"/>
      <c r="I65" s="250"/>
      <c r="J65" s="248"/>
      <c r="K65" s="149"/>
      <c r="L65" s="149"/>
      <c r="M65" s="149"/>
      <c r="N65" s="149"/>
      <c r="O65" s="149"/>
      <c r="P65" s="249"/>
      <c r="Q65" s="249"/>
      <c r="R65" s="249"/>
      <c r="S65" s="236">
        <v>19000</v>
      </c>
      <c r="T65" s="249"/>
      <c r="U65" s="167">
        <v>19000</v>
      </c>
      <c r="V65" s="166"/>
      <c r="W65" s="149"/>
    </row>
    <row r="66" spans="1:23" ht="18.75">
      <c r="A66" s="148">
        <v>2</v>
      </c>
      <c r="B66" s="158" t="s">
        <v>177</v>
      </c>
      <c r="C66" s="233"/>
      <c r="D66" s="246"/>
      <c r="E66" s="246"/>
      <c r="F66" s="247"/>
      <c r="G66" s="248"/>
      <c r="H66" s="249"/>
      <c r="I66" s="250"/>
      <c r="J66" s="248"/>
      <c r="K66" s="149"/>
      <c r="L66" s="149"/>
      <c r="M66" s="149"/>
      <c r="N66" s="149"/>
      <c r="O66" s="149"/>
      <c r="P66" s="249"/>
      <c r="Q66" s="249"/>
      <c r="R66" s="249"/>
      <c r="S66" s="236">
        <v>12900</v>
      </c>
      <c r="T66" s="249"/>
      <c r="U66" s="167">
        <v>12900</v>
      </c>
      <c r="V66" s="166"/>
      <c r="W66" s="149"/>
    </row>
    <row r="67" spans="1:23" ht="18.75">
      <c r="A67" s="148">
        <v>3</v>
      </c>
      <c r="B67" s="158" t="s">
        <v>169</v>
      </c>
      <c r="C67" s="233"/>
      <c r="D67" s="246"/>
      <c r="E67" s="246"/>
      <c r="F67" s="247"/>
      <c r="G67" s="248"/>
      <c r="H67" s="249"/>
      <c r="I67" s="250"/>
      <c r="J67" s="248"/>
      <c r="K67" s="149"/>
      <c r="L67" s="149"/>
      <c r="M67" s="149"/>
      <c r="N67" s="149"/>
      <c r="O67" s="149"/>
      <c r="P67" s="249"/>
      <c r="Q67" s="249"/>
      <c r="R67" s="249"/>
      <c r="S67" s="236">
        <v>16800</v>
      </c>
      <c r="T67" s="249"/>
      <c r="U67" s="167">
        <v>16800</v>
      </c>
      <c r="V67" s="166"/>
      <c r="W67" s="149"/>
    </row>
    <row r="68" spans="1:23" ht="18.75">
      <c r="A68" s="148">
        <v>4</v>
      </c>
      <c r="B68" s="158" t="s">
        <v>171</v>
      </c>
      <c r="C68" s="233"/>
      <c r="D68" s="246"/>
      <c r="E68" s="246"/>
      <c r="F68" s="247"/>
      <c r="G68" s="248"/>
      <c r="H68" s="249"/>
      <c r="I68" s="250"/>
      <c r="J68" s="248"/>
      <c r="K68" s="149"/>
      <c r="L68" s="149"/>
      <c r="M68" s="149"/>
      <c r="N68" s="149"/>
      <c r="O68" s="149"/>
      <c r="P68" s="249"/>
      <c r="Q68" s="249"/>
      <c r="R68" s="249"/>
      <c r="S68" s="236">
        <v>21300</v>
      </c>
      <c r="T68" s="249"/>
      <c r="U68" s="167">
        <v>21300</v>
      </c>
      <c r="V68" s="166"/>
      <c r="W68" s="149"/>
    </row>
    <row r="69" spans="1:23" ht="18.75">
      <c r="A69" s="148">
        <v>5</v>
      </c>
      <c r="B69" s="158" t="s">
        <v>261</v>
      </c>
      <c r="C69" s="233"/>
      <c r="D69" s="246"/>
      <c r="E69" s="246"/>
      <c r="F69" s="247"/>
      <c r="G69" s="248"/>
      <c r="H69" s="249"/>
      <c r="I69" s="250"/>
      <c r="J69" s="248"/>
      <c r="K69" s="149"/>
      <c r="L69" s="149"/>
      <c r="M69" s="149"/>
      <c r="N69" s="149"/>
      <c r="O69" s="149"/>
      <c r="P69" s="249"/>
      <c r="Q69" s="249"/>
      <c r="R69" s="249"/>
      <c r="S69" s="236">
        <v>12900</v>
      </c>
      <c r="T69" s="249"/>
      <c r="U69" s="167">
        <v>12900</v>
      </c>
      <c r="V69" s="166"/>
      <c r="W69" s="149"/>
    </row>
    <row r="70" spans="1:23" ht="18.75">
      <c r="A70" s="148">
        <v>6</v>
      </c>
      <c r="B70" s="158" t="s">
        <v>262</v>
      </c>
      <c r="C70" s="233"/>
      <c r="D70" s="246"/>
      <c r="E70" s="246"/>
      <c r="F70" s="247"/>
      <c r="G70" s="248"/>
      <c r="H70" s="249"/>
      <c r="I70" s="250"/>
      <c r="J70" s="248"/>
      <c r="K70" s="149"/>
      <c r="L70" s="149"/>
      <c r="M70" s="149"/>
      <c r="N70" s="149"/>
      <c r="O70" s="149"/>
      <c r="P70" s="249"/>
      <c r="Q70" s="249"/>
      <c r="R70" s="249"/>
      <c r="S70" s="236">
        <v>16900</v>
      </c>
      <c r="T70" s="249"/>
      <c r="U70" s="167">
        <v>16900</v>
      </c>
      <c r="V70" s="166"/>
      <c r="W70" s="149"/>
    </row>
    <row r="71" spans="1:23" ht="18.75">
      <c r="A71" s="148">
        <v>7</v>
      </c>
      <c r="B71" s="158" t="s">
        <v>167</v>
      </c>
      <c r="C71" s="233"/>
      <c r="D71" s="246"/>
      <c r="E71" s="246"/>
      <c r="F71" s="247"/>
      <c r="G71" s="248"/>
      <c r="H71" s="249"/>
      <c r="I71" s="250"/>
      <c r="J71" s="248"/>
      <c r="K71" s="149"/>
      <c r="L71" s="149"/>
      <c r="M71" s="149"/>
      <c r="N71" s="149"/>
      <c r="O71" s="149"/>
      <c r="P71" s="249"/>
      <c r="Q71" s="249"/>
      <c r="R71" s="249"/>
      <c r="S71" s="236">
        <v>17300</v>
      </c>
      <c r="T71" s="249"/>
      <c r="U71" s="167">
        <v>17300</v>
      </c>
      <c r="V71" s="166"/>
      <c r="W71" s="149"/>
    </row>
    <row r="72" spans="1:23" ht="18.75">
      <c r="A72" s="148">
        <v>8</v>
      </c>
      <c r="B72" s="158" t="s">
        <v>165</v>
      </c>
      <c r="C72" s="233"/>
      <c r="D72" s="246"/>
      <c r="E72" s="246"/>
      <c r="F72" s="247"/>
      <c r="G72" s="248"/>
      <c r="H72" s="249"/>
      <c r="I72" s="250"/>
      <c r="J72" s="248"/>
      <c r="K72" s="149"/>
      <c r="L72" s="149"/>
      <c r="M72" s="149"/>
      <c r="N72" s="149"/>
      <c r="O72" s="149"/>
      <c r="P72" s="249"/>
      <c r="Q72" s="249"/>
      <c r="R72" s="249"/>
      <c r="S72" s="236">
        <v>19200</v>
      </c>
      <c r="T72" s="249"/>
      <c r="U72" s="167">
        <v>19200</v>
      </c>
      <c r="V72" s="166"/>
      <c r="W72" s="149"/>
    </row>
    <row r="73" spans="1:23" ht="18.75">
      <c r="A73" s="148">
        <v>9</v>
      </c>
      <c r="B73" s="158" t="s">
        <v>161</v>
      </c>
      <c r="C73" s="233"/>
      <c r="D73" s="246"/>
      <c r="E73" s="246"/>
      <c r="F73" s="247"/>
      <c r="G73" s="248"/>
      <c r="H73" s="249"/>
      <c r="I73" s="250"/>
      <c r="J73" s="248"/>
      <c r="K73" s="149"/>
      <c r="L73" s="149"/>
      <c r="M73" s="149"/>
      <c r="N73" s="149"/>
      <c r="O73" s="149"/>
      <c r="P73" s="249"/>
      <c r="Q73" s="249"/>
      <c r="R73" s="249"/>
      <c r="S73" s="236">
        <v>15900</v>
      </c>
      <c r="T73" s="249"/>
      <c r="U73" s="167">
        <v>15900</v>
      </c>
      <c r="V73" s="166"/>
      <c r="W73" s="149"/>
    </row>
    <row r="74" spans="1:23" ht="18.75">
      <c r="A74" s="148">
        <v>10</v>
      </c>
      <c r="B74" s="158" t="s">
        <v>263</v>
      </c>
      <c r="C74" s="233"/>
      <c r="D74" s="246"/>
      <c r="E74" s="246"/>
      <c r="F74" s="247"/>
      <c r="G74" s="248"/>
      <c r="H74" s="249"/>
      <c r="I74" s="250"/>
      <c r="J74" s="248"/>
      <c r="K74" s="149"/>
      <c r="L74" s="149"/>
      <c r="M74" s="149"/>
      <c r="N74" s="149"/>
      <c r="O74" s="149"/>
      <c r="P74" s="249"/>
      <c r="Q74" s="249"/>
      <c r="R74" s="249"/>
      <c r="S74" s="236">
        <v>20800</v>
      </c>
      <c r="T74" s="249"/>
      <c r="U74" s="167">
        <v>20800</v>
      </c>
      <c r="V74" s="166"/>
      <c r="W74" s="149"/>
    </row>
    <row r="75" spans="1:23" s="229" customFormat="1" ht="31.5">
      <c r="A75" s="143" t="s">
        <v>334</v>
      </c>
      <c r="B75" s="144" t="s">
        <v>335</v>
      </c>
      <c r="C75" s="233"/>
      <c r="D75" s="258"/>
      <c r="E75" s="258"/>
      <c r="F75" s="259"/>
      <c r="G75" s="260">
        <v>3565938</v>
      </c>
      <c r="H75" s="261"/>
      <c r="I75" s="262">
        <v>593000</v>
      </c>
      <c r="J75" s="260">
        <v>2794970</v>
      </c>
      <c r="K75" s="214">
        <f aca="true" t="shared" si="3" ref="K75:K136">G75-O75</f>
        <v>2744886</v>
      </c>
      <c r="L75" s="214"/>
      <c r="M75" s="214">
        <f aca="true" t="shared" si="4" ref="M75:N136">I75-Q75</f>
        <v>593000</v>
      </c>
      <c r="N75" s="214">
        <f t="shared" si="4"/>
        <v>2794970</v>
      </c>
      <c r="O75" s="214">
        <v>821052</v>
      </c>
      <c r="P75" s="261"/>
      <c r="Q75" s="261"/>
      <c r="R75" s="261"/>
      <c r="S75" s="263">
        <v>751302</v>
      </c>
      <c r="T75" s="261"/>
      <c r="U75" s="210">
        <v>206255</v>
      </c>
      <c r="V75" s="209">
        <f aca="true" t="shared" si="5" ref="V75:V135">S75-U75</f>
        <v>545047</v>
      </c>
      <c r="W75" s="214"/>
    </row>
    <row r="76" spans="1:23" s="230" customFormat="1" ht="19.5">
      <c r="A76" s="151">
        <v>-1</v>
      </c>
      <c r="B76" s="173" t="s">
        <v>266</v>
      </c>
      <c r="C76" s="241"/>
      <c r="D76" s="251"/>
      <c r="E76" s="251"/>
      <c r="F76" s="252"/>
      <c r="G76" s="253"/>
      <c r="H76" s="254"/>
      <c r="I76" s="255"/>
      <c r="J76" s="253"/>
      <c r="K76" s="222"/>
      <c r="L76" s="222"/>
      <c r="M76" s="222"/>
      <c r="N76" s="222"/>
      <c r="O76" s="222"/>
      <c r="P76" s="254"/>
      <c r="Q76" s="254"/>
      <c r="R76" s="254"/>
      <c r="S76" s="238"/>
      <c r="T76" s="254"/>
      <c r="U76" s="223"/>
      <c r="V76" s="224"/>
      <c r="W76" s="222"/>
    </row>
    <row r="77" spans="1:23" ht="37.5">
      <c r="A77" s="148">
        <v>1</v>
      </c>
      <c r="B77" s="153" t="s">
        <v>336</v>
      </c>
      <c r="C77" s="264" t="s">
        <v>192</v>
      </c>
      <c r="D77" s="246"/>
      <c r="E77" s="246"/>
      <c r="F77" s="247" t="s">
        <v>337</v>
      </c>
      <c r="G77" s="248">
        <v>40000</v>
      </c>
      <c r="H77" s="249"/>
      <c r="I77" s="250"/>
      <c r="J77" s="248">
        <v>40000</v>
      </c>
      <c r="K77" s="149">
        <f t="shared" si="3"/>
        <v>39700</v>
      </c>
      <c r="L77" s="149"/>
      <c r="M77" s="149"/>
      <c r="N77" s="149">
        <f t="shared" si="4"/>
        <v>40000</v>
      </c>
      <c r="O77" s="149">
        <v>300</v>
      </c>
      <c r="P77" s="249"/>
      <c r="Q77" s="249"/>
      <c r="R77" s="249"/>
      <c r="S77" s="236">
        <v>30000</v>
      </c>
      <c r="T77" s="249"/>
      <c r="U77" s="167">
        <v>5000</v>
      </c>
      <c r="V77" s="166">
        <f t="shared" si="5"/>
        <v>25000</v>
      </c>
      <c r="W77" s="149"/>
    </row>
    <row r="78" spans="1:23" ht="37.5">
      <c r="A78" s="148">
        <v>2</v>
      </c>
      <c r="B78" s="153" t="s">
        <v>338</v>
      </c>
      <c r="C78" s="264" t="s">
        <v>211</v>
      </c>
      <c r="D78" s="246"/>
      <c r="E78" s="246"/>
      <c r="F78" s="247" t="s">
        <v>339</v>
      </c>
      <c r="G78" s="248">
        <v>250000</v>
      </c>
      <c r="H78" s="249"/>
      <c r="I78" s="250">
        <v>150000</v>
      </c>
      <c r="J78" s="248">
        <v>100000</v>
      </c>
      <c r="K78" s="149">
        <f t="shared" si="3"/>
        <v>98000</v>
      </c>
      <c r="L78" s="149"/>
      <c r="M78" s="149">
        <f t="shared" si="4"/>
        <v>150000</v>
      </c>
      <c r="N78" s="149">
        <f t="shared" si="4"/>
        <v>100000</v>
      </c>
      <c r="O78" s="149">
        <v>152000</v>
      </c>
      <c r="P78" s="249"/>
      <c r="Q78" s="249"/>
      <c r="R78" s="249"/>
      <c r="S78" s="236">
        <v>20000</v>
      </c>
      <c r="T78" s="249"/>
      <c r="U78" s="167">
        <v>5000</v>
      </c>
      <c r="V78" s="166">
        <f t="shared" si="5"/>
        <v>15000</v>
      </c>
      <c r="W78" s="149"/>
    </row>
    <row r="79" spans="1:23" ht="37.5">
      <c r="A79" s="148">
        <v>3</v>
      </c>
      <c r="B79" s="153" t="s">
        <v>258</v>
      </c>
      <c r="C79" s="264" t="s">
        <v>193</v>
      </c>
      <c r="D79" s="246"/>
      <c r="E79" s="246"/>
      <c r="F79" s="247" t="s">
        <v>340</v>
      </c>
      <c r="G79" s="248">
        <v>305000</v>
      </c>
      <c r="H79" s="249"/>
      <c r="I79" s="250"/>
      <c r="J79" s="248">
        <v>295000</v>
      </c>
      <c r="K79" s="149">
        <f t="shared" si="3"/>
        <v>293000</v>
      </c>
      <c r="L79" s="149"/>
      <c r="M79" s="149"/>
      <c r="N79" s="149">
        <f t="shared" si="4"/>
        <v>295000</v>
      </c>
      <c r="O79" s="149">
        <v>12000</v>
      </c>
      <c r="P79" s="249"/>
      <c r="Q79" s="249"/>
      <c r="R79" s="249"/>
      <c r="S79" s="236">
        <v>40000</v>
      </c>
      <c r="T79" s="249"/>
      <c r="U79" s="167">
        <v>5000</v>
      </c>
      <c r="V79" s="166">
        <f t="shared" si="5"/>
        <v>35000</v>
      </c>
      <c r="W79" s="149"/>
    </row>
    <row r="80" spans="1:23" ht="37.5">
      <c r="A80" s="148">
        <v>4</v>
      </c>
      <c r="B80" s="153" t="s">
        <v>341</v>
      </c>
      <c r="C80" s="264" t="s">
        <v>191</v>
      </c>
      <c r="D80" s="246"/>
      <c r="E80" s="246"/>
      <c r="F80" s="247" t="s">
        <v>342</v>
      </c>
      <c r="G80" s="248">
        <v>250000</v>
      </c>
      <c r="H80" s="249"/>
      <c r="I80" s="250">
        <v>200000</v>
      </c>
      <c r="J80" s="248">
        <v>50000</v>
      </c>
      <c r="K80" s="149">
        <f t="shared" si="3"/>
        <v>48000</v>
      </c>
      <c r="L80" s="149"/>
      <c r="M80" s="149">
        <f t="shared" si="4"/>
        <v>200000</v>
      </c>
      <c r="N80" s="149">
        <f t="shared" si="4"/>
        <v>50000</v>
      </c>
      <c r="O80" s="149">
        <v>202000</v>
      </c>
      <c r="P80" s="249"/>
      <c r="Q80" s="249"/>
      <c r="R80" s="249"/>
      <c r="S80" s="236">
        <v>15000</v>
      </c>
      <c r="T80" s="249"/>
      <c r="U80" s="167">
        <v>5000</v>
      </c>
      <c r="V80" s="166">
        <f t="shared" si="5"/>
        <v>10000</v>
      </c>
      <c r="W80" s="149"/>
    </row>
    <row r="81" spans="1:23" ht="47.25">
      <c r="A81" s="148">
        <v>5</v>
      </c>
      <c r="B81" s="153" t="s">
        <v>343</v>
      </c>
      <c r="C81" s="264" t="s">
        <v>195</v>
      </c>
      <c r="D81" s="246"/>
      <c r="E81" s="246"/>
      <c r="F81" s="247" t="s">
        <v>344</v>
      </c>
      <c r="G81" s="248">
        <v>115000</v>
      </c>
      <c r="H81" s="249"/>
      <c r="I81" s="250"/>
      <c r="J81" s="248">
        <v>115000</v>
      </c>
      <c r="K81" s="149">
        <f t="shared" si="3"/>
        <v>114200</v>
      </c>
      <c r="L81" s="149"/>
      <c r="M81" s="149"/>
      <c r="N81" s="149">
        <f t="shared" si="4"/>
        <v>115000</v>
      </c>
      <c r="O81" s="149">
        <v>800</v>
      </c>
      <c r="P81" s="249"/>
      <c r="Q81" s="249"/>
      <c r="R81" s="249"/>
      <c r="S81" s="236">
        <v>20000</v>
      </c>
      <c r="T81" s="249"/>
      <c r="U81" s="167">
        <v>5000</v>
      </c>
      <c r="V81" s="166">
        <f t="shared" si="5"/>
        <v>15000</v>
      </c>
      <c r="W81" s="149"/>
    </row>
    <row r="82" spans="1:23" ht="37.5">
      <c r="A82" s="148">
        <v>6</v>
      </c>
      <c r="B82" s="153" t="s">
        <v>345</v>
      </c>
      <c r="C82" s="264" t="s">
        <v>294</v>
      </c>
      <c r="D82" s="246"/>
      <c r="E82" s="246"/>
      <c r="F82" s="247" t="s">
        <v>346</v>
      </c>
      <c r="G82" s="248">
        <v>270000</v>
      </c>
      <c r="H82" s="249"/>
      <c r="I82" s="250">
        <v>243000</v>
      </c>
      <c r="J82" s="248">
        <v>27000</v>
      </c>
      <c r="K82" s="149">
        <f t="shared" si="3"/>
        <v>25000</v>
      </c>
      <c r="L82" s="149"/>
      <c r="M82" s="149">
        <f t="shared" si="4"/>
        <v>243000</v>
      </c>
      <c r="N82" s="149">
        <f t="shared" si="4"/>
        <v>27000</v>
      </c>
      <c r="O82" s="149">
        <v>245000</v>
      </c>
      <c r="P82" s="249"/>
      <c r="Q82" s="249"/>
      <c r="R82" s="249"/>
      <c r="S82" s="236">
        <v>5000</v>
      </c>
      <c r="T82" s="249"/>
      <c r="U82" s="167"/>
      <c r="V82" s="166">
        <f t="shared" si="5"/>
        <v>5000</v>
      </c>
      <c r="W82" s="149"/>
    </row>
    <row r="83" spans="1:23" ht="37.5">
      <c r="A83" s="148">
        <v>7</v>
      </c>
      <c r="B83" s="153" t="s">
        <v>347</v>
      </c>
      <c r="C83" s="264" t="s">
        <v>188</v>
      </c>
      <c r="D83" s="246"/>
      <c r="E83" s="246"/>
      <c r="F83" s="247" t="s">
        <v>348</v>
      </c>
      <c r="G83" s="248">
        <v>90000</v>
      </c>
      <c r="H83" s="249"/>
      <c r="I83" s="250"/>
      <c r="J83" s="248">
        <v>80000</v>
      </c>
      <c r="K83" s="149">
        <f t="shared" si="3"/>
        <v>79500</v>
      </c>
      <c r="L83" s="149"/>
      <c r="M83" s="149"/>
      <c r="N83" s="149">
        <f t="shared" si="4"/>
        <v>80000</v>
      </c>
      <c r="O83" s="149">
        <v>10500</v>
      </c>
      <c r="P83" s="249"/>
      <c r="Q83" s="249"/>
      <c r="R83" s="249"/>
      <c r="S83" s="236">
        <v>20000</v>
      </c>
      <c r="T83" s="249"/>
      <c r="U83" s="167">
        <v>5000</v>
      </c>
      <c r="V83" s="166">
        <f t="shared" si="5"/>
        <v>15000</v>
      </c>
      <c r="W83" s="149"/>
    </row>
    <row r="84" spans="1:23" ht="37.5">
      <c r="A84" s="148">
        <v>8</v>
      </c>
      <c r="B84" s="153" t="s">
        <v>349</v>
      </c>
      <c r="C84" s="264" t="s">
        <v>190</v>
      </c>
      <c r="D84" s="246"/>
      <c r="E84" s="246"/>
      <c r="F84" s="247" t="s">
        <v>350</v>
      </c>
      <c r="G84" s="248">
        <v>94000</v>
      </c>
      <c r="H84" s="249"/>
      <c r="I84" s="250"/>
      <c r="J84" s="248">
        <v>94000</v>
      </c>
      <c r="K84" s="149">
        <f t="shared" si="3"/>
        <v>93500</v>
      </c>
      <c r="L84" s="149"/>
      <c r="M84" s="149"/>
      <c r="N84" s="149">
        <f t="shared" si="4"/>
        <v>94000</v>
      </c>
      <c r="O84" s="149">
        <v>500</v>
      </c>
      <c r="P84" s="249"/>
      <c r="Q84" s="249"/>
      <c r="R84" s="249"/>
      <c r="S84" s="236">
        <v>30000</v>
      </c>
      <c r="T84" s="249"/>
      <c r="U84" s="167">
        <v>5000</v>
      </c>
      <c r="V84" s="166">
        <f t="shared" si="5"/>
        <v>25000</v>
      </c>
      <c r="W84" s="149"/>
    </row>
    <row r="85" spans="1:23" ht="37.5">
      <c r="A85" s="148">
        <v>9</v>
      </c>
      <c r="B85" s="153" t="s">
        <v>351</v>
      </c>
      <c r="C85" s="264" t="s">
        <v>189</v>
      </c>
      <c r="D85" s="246"/>
      <c r="E85" s="246"/>
      <c r="F85" s="247" t="s">
        <v>352</v>
      </c>
      <c r="G85" s="248">
        <v>81000</v>
      </c>
      <c r="H85" s="249"/>
      <c r="I85" s="250"/>
      <c r="J85" s="248">
        <v>70000</v>
      </c>
      <c r="K85" s="149">
        <f t="shared" si="3"/>
        <v>69500</v>
      </c>
      <c r="L85" s="149"/>
      <c r="M85" s="149"/>
      <c r="N85" s="149">
        <f t="shared" si="4"/>
        <v>70000</v>
      </c>
      <c r="O85" s="149">
        <v>11500</v>
      </c>
      <c r="P85" s="249"/>
      <c r="Q85" s="249"/>
      <c r="R85" s="249"/>
      <c r="S85" s="236">
        <v>20000</v>
      </c>
      <c r="T85" s="249"/>
      <c r="U85" s="167">
        <v>5000</v>
      </c>
      <c r="V85" s="166">
        <f t="shared" si="5"/>
        <v>15000</v>
      </c>
      <c r="W85" s="149"/>
    </row>
    <row r="86" spans="1:23" ht="37.5">
      <c r="A86" s="148">
        <v>10</v>
      </c>
      <c r="B86" s="153" t="s">
        <v>353</v>
      </c>
      <c r="C86" s="264" t="s">
        <v>211</v>
      </c>
      <c r="D86" s="246"/>
      <c r="E86" s="246"/>
      <c r="F86" s="247" t="s">
        <v>354</v>
      </c>
      <c r="G86" s="248">
        <v>17998</v>
      </c>
      <c r="H86" s="249"/>
      <c r="I86" s="250">
        <v>0</v>
      </c>
      <c r="J86" s="248">
        <v>17998</v>
      </c>
      <c r="K86" s="149">
        <f t="shared" si="3"/>
        <v>17998</v>
      </c>
      <c r="L86" s="149"/>
      <c r="M86" s="149"/>
      <c r="N86" s="149">
        <f t="shared" si="4"/>
        <v>17998</v>
      </c>
      <c r="O86" s="149"/>
      <c r="P86" s="249"/>
      <c r="Q86" s="249"/>
      <c r="R86" s="249"/>
      <c r="S86" s="236">
        <v>10998</v>
      </c>
      <c r="T86" s="249"/>
      <c r="U86" s="167">
        <v>5000</v>
      </c>
      <c r="V86" s="166">
        <f t="shared" si="5"/>
        <v>5998</v>
      </c>
      <c r="W86" s="149"/>
    </row>
    <row r="87" spans="1:23" ht="47.25">
      <c r="A87" s="148">
        <v>11</v>
      </c>
      <c r="B87" s="153" t="s">
        <v>355</v>
      </c>
      <c r="C87" s="264" t="s">
        <v>211</v>
      </c>
      <c r="D87" s="246"/>
      <c r="E87" s="246"/>
      <c r="F87" s="247" t="s">
        <v>356</v>
      </c>
      <c r="G87" s="248">
        <v>499817</v>
      </c>
      <c r="H87" s="249"/>
      <c r="I87" s="250"/>
      <c r="J87" s="248">
        <v>379817</v>
      </c>
      <c r="K87" s="149">
        <f t="shared" si="3"/>
        <v>369817</v>
      </c>
      <c r="L87" s="149"/>
      <c r="M87" s="149"/>
      <c r="N87" s="149">
        <f t="shared" si="4"/>
        <v>379817</v>
      </c>
      <c r="O87" s="149">
        <v>130000</v>
      </c>
      <c r="P87" s="249"/>
      <c r="Q87" s="249"/>
      <c r="R87" s="249"/>
      <c r="S87" s="236">
        <v>41656</v>
      </c>
      <c r="T87" s="249"/>
      <c r="U87" s="167">
        <v>9789</v>
      </c>
      <c r="V87" s="166">
        <f t="shared" si="5"/>
        <v>31867</v>
      </c>
      <c r="W87" s="149"/>
    </row>
    <row r="88" spans="1:23" ht="75">
      <c r="A88" s="148">
        <v>12</v>
      </c>
      <c r="B88" s="153" t="s">
        <v>357</v>
      </c>
      <c r="C88" s="264"/>
      <c r="D88" s="246"/>
      <c r="E88" s="246"/>
      <c r="F88" s="247" t="s">
        <v>358</v>
      </c>
      <c r="G88" s="248">
        <v>300000</v>
      </c>
      <c r="H88" s="249"/>
      <c r="I88" s="250"/>
      <c r="J88" s="248">
        <v>300000</v>
      </c>
      <c r="K88" s="149">
        <f t="shared" si="3"/>
        <v>295000</v>
      </c>
      <c r="L88" s="149"/>
      <c r="M88" s="149"/>
      <c r="N88" s="149">
        <f t="shared" si="4"/>
        <v>300000</v>
      </c>
      <c r="O88" s="149">
        <v>5000</v>
      </c>
      <c r="P88" s="249"/>
      <c r="Q88" s="249"/>
      <c r="R88" s="249"/>
      <c r="S88" s="236">
        <v>50000</v>
      </c>
      <c r="T88" s="249"/>
      <c r="U88" s="167">
        <v>10000</v>
      </c>
      <c r="V88" s="166">
        <f t="shared" si="5"/>
        <v>40000</v>
      </c>
      <c r="W88" s="149"/>
    </row>
    <row r="89" spans="1:23" ht="75">
      <c r="A89" s="148">
        <v>13</v>
      </c>
      <c r="B89" s="153" t="s">
        <v>255</v>
      </c>
      <c r="C89" s="264" t="s">
        <v>211</v>
      </c>
      <c r="D89" s="246"/>
      <c r="E89" s="246"/>
      <c r="F89" s="247" t="s">
        <v>359</v>
      </c>
      <c r="G89" s="248">
        <v>600000</v>
      </c>
      <c r="H89" s="249"/>
      <c r="I89" s="250"/>
      <c r="J89" s="248">
        <v>600000</v>
      </c>
      <c r="K89" s="149">
        <f t="shared" si="3"/>
        <v>590000</v>
      </c>
      <c r="L89" s="149"/>
      <c r="M89" s="149"/>
      <c r="N89" s="149">
        <f t="shared" si="4"/>
        <v>600000</v>
      </c>
      <c r="O89" s="149">
        <v>10000</v>
      </c>
      <c r="P89" s="249"/>
      <c r="Q89" s="249"/>
      <c r="R89" s="249"/>
      <c r="S89" s="236">
        <v>200000</v>
      </c>
      <c r="T89" s="249"/>
      <c r="U89" s="167">
        <v>28000</v>
      </c>
      <c r="V89" s="166">
        <f t="shared" si="5"/>
        <v>172000</v>
      </c>
      <c r="W89" s="149"/>
    </row>
    <row r="90" spans="1:23" s="230" customFormat="1" ht="19.5">
      <c r="A90" s="151">
        <v>-3</v>
      </c>
      <c r="B90" s="173" t="s">
        <v>360</v>
      </c>
      <c r="C90" s="241"/>
      <c r="D90" s="251"/>
      <c r="E90" s="251"/>
      <c r="F90" s="252"/>
      <c r="G90" s="253"/>
      <c r="H90" s="254"/>
      <c r="I90" s="255"/>
      <c r="J90" s="253"/>
      <c r="K90" s="222"/>
      <c r="L90" s="222"/>
      <c r="M90" s="222"/>
      <c r="N90" s="222"/>
      <c r="O90" s="222"/>
      <c r="P90" s="254"/>
      <c r="Q90" s="254"/>
      <c r="R90" s="254"/>
      <c r="S90" s="238"/>
      <c r="T90" s="254"/>
      <c r="U90" s="223"/>
      <c r="V90" s="224"/>
      <c r="W90" s="222"/>
    </row>
    <row r="91" spans="1:23" ht="37.5">
      <c r="A91" s="148">
        <v>1</v>
      </c>
      <c r="B91" s="153" t="s">
        <v>259</v>
      </c>
      <c r="C91" s="264" t="s">
        <v>210</v>
      </c>
      <c r="D91" s="246"/>
      <c r="E91" s="246"/>
      <c r="F91" s="247" t="s">
        <v>361</v>
      </c>
      <c r="G91" s="248">
        <v>25000</v>
      </c>
      <c r="H91" s="249"/>
      <c r="I91" s="250"/>
      <c r="J91" s="248">
        <v>25000</v>
      </c>
      <c r="K91" s="149">
        <f t="shared" si="3"/>
        <v>24800</v>
      </c>
      <c r="L91" s="149"/>
      <c r="M91" s="149"/>
      <c r="N91" s="149">
        <f t="shared" si="4"/>
        <v>25000</v>
      </c>
      <c r="O91" s="149">
        <v>200</v>
      </c>
      <c r="P91" s="249"/>
      <c r="Q91" s="249"/>
      <c r="R91" s="249"/>
      <c r="S91" s="236">
        <v>19800</v>
      </c>
      <c r="T91" s="249"/>
      <c r="U91" s="167">
        <v>5000</v>
      </c>
      <c r="V91" s="166">
        <f t="shared" si="5"/>
        <v>14800</v>
      </c>
      <c r="W91" s="149"/>
    </row>
    <row r="92" spans="1:23" s="230" customFormat="1" ht="19.5">
      <c r="A92" s="151">
        <v>-4</v>
      </c>
      <c r="B92" s="173" t="s">
        <v>267</v>
      </c>
      <c r="C92" s="241"/>
      <c r="D92" s="251"/>
      <c r="E92" s="251"/>
      <c r="F92" s="252"/>
      <c r="G92" s="253"/>
      <c r="H92" s="254"/>
      <c r="I92" s="255"/>
      <c r="J92" s="253"/>
      <c r="K92" s="222"/>
      <c r="L92" s="222"/>
      <c r="M92" s="222"/>
      <c r="N92" s="222"/>
      <c r="O92" s="222"/>
      <c r="P92" s="254"/>
      <c r="Q92" s="254"/>
      <c r="R92" s="254"/>
      <c r="S92" s="238"/>
      <c r="T92" s="254"/>
      <c r="U92" s="223"/>
      <c r="V92" s="224"/>
      <c r="W92" s="222"/>
    </row>
    <row r="93" spans="1:23" ht="47.25">
      <c r="A93" s="148">
        <v>1</v>
      </c>
      <c r="B93" s="153" t="s">
        <v>362</v>
      </c>
      <c r="C93" s="264" t="s">
        <v>210</v>
      </c>
      <c r="D93" s="246"/>
      <c r="E93" s="246"/>
      <c r="F93" s="247" t="s">
        <v>363</v>
      </c>
      <c r="G93" s="248">
        <v>100000</v>
      </c>
      <c r="H93" s="249"/>
      <c r="I93" s="250"/>
      <c r="J93" s="248">
        <v>100000</v>
      </c>
      <c r="K93" s="149">
        <f t="shared" si="3"/>
        <v>99200</v>
      </c>
      <c r="L93" s="149"/>
      <c r="M93" s="149"/>
      <c r="N93" s="149">
        <f t="shared" si="4"/>
        <v>100000</v>
      </c>
      <c r="O93" s="149">
        <v>800</v>
      </c>
      <c r="P93" s="249"/>
      <c r="Q93" s="249"/>
      <c r="R93" s="249"/>
      <c r="S93" s="236">
        <v>35000</v>
      </c>
      <c r="T93" s="249"/>
      <c r="U93" s="167">
        <v>5000</v>
      </c>
      <c r="V93" s="166">
        <f t="shared" si="5"/>
        <v>30000</v>
      </c>
      <c r="W93" s="149"/>
    </row>
    <row r="94" spans="1:23" s="230" customFormat="1" ht="19.5">
      <c r="A94" s="151">
        <v>-5</v>
      </c>
      <c r="B94" s="173" t="s">
        <v>364</v>
      </c>
      <c r="C94" s="241"/>
      <c r="D94" s="251"/>
      <c r="E94" s="251"/>
      <c r="F94" s="252"/>
      <c r="G94" s="253"/>
      <c r="H94" s="254"/>
      <c r="I94" s="255"/>
      <c r="J94" s="253"/>
      <c r="K94" s="222"/>
      <c r="L94" s="222"/>
      <c r="M94" s="222"/>
      <c r="N94" s="222"/>
      <c r="O94" s="222"/>
      <c r="P94" s="254"/>
      <c r="Q94" s="254"/>
      <c r="R94" s="254"/>
      <c r="S94" s="238"/>
      <c r="T94" s="254"/>
      <c r="U94" s="223"/>
      <c r="V94" s="224"/>
      <c r="W94" s="222"/>
    </row>
    <row r="95" spans="1:23" ht="37.5">
      <c r="A95" s="148">
        <v>1</v>
      </c>
      <c r="B95" s="153" t="s">
        <v>365</v>
      </c>
      <c r="C95" s="264" t="s">
        <v>190</v>
      </c>
      <c r="D95" s="246"/>
      <c r="E95" s="246"/>
      <c r="F95" s="247" t="s">
        <v>366</v>
      </c>
      <c r="G95" s="248">
        <v>75000</v>
      </c>
      <c r="H95" s="249"/>
      <c r="I95" s="250"/>
      <c r="J95" s="248">
        <v>75000</v>
      </c>
      <c r="K95" s="149">
        <f t="shared" si="3"/>
        <v>74500</v>
      </c>
      <c r="L95" s="149"/>
      <c r="M95" s="149"/>
      <c r="N95" s="149">
        <f t="shared" si="4"/>
        <v>75000</v>
      </c>
      <c r="O95" s="149">
        <v>500</v>
      </c>
      <c r="P95" s="249"/>
      <c r="Q95" s="249"/>
      <c r="R95" s="249"/>
      <c r="S95" s="236">
        <v>30000</v>
      </c>
      <c r="T95" s="249"/>
      <c r="U95" s="167"/>
      <c r="V95" s="166">
        <f t="shared" si="5"/>
        <v>30000</v>
      </c>
      <c r="W95" s="149"/>
    </row>
    <row r="96" spans="1:23" ht="47.25">
      <c r="A96" s="148">
        <v>2</v>
      </c>
      <c r="B96" s="153" t="s">
        <v>367</v>
      </c>
      <c r="C96" s="264" t="s">
        <v>211</v>
      </c>
      <c r="D96" s="246"/>
      <c r="E96" s="246"/>
      <c r="F96" s="247" t="s">
        <v>256</v>
      </c>
      <c r="G96" s="248">
        <v>33000</v>
      </c>
      <c r="H96" s="249"/>
      <c r="I96" s="250"/>
      <c r="J96" s="248">
        <v>33000</v>
      </c>
      <c r="K96" s="149">
        <f t="shared" si="3"/>
        <v>25216</v>
      </c>
      <c r="L96" s="149"/>
      <c r="M96" s="149"/>
      <c r="N96" s="149">
        <f t="shared" si="4"/>
        <v>33000</v>
      </c>
      <c r="O96" s="149">
        <v>7784</v>
      </c>
      <c r="P96" s="249"/>
      <c r="Q96" s="249"/>
      <c r="R96" s="249"/>
      <c r="S96" s="236">
        <v>12216</v>
      </c>
      <c r="T96" s="249"/>
      <c r="U96" s="167">
        <v>5216</v>
      </c>
      <c r="V96" s="166">
        <f t="shared" si="5"/>
        <v>7000</v>
      </c>
      <c r="W96" s="149"/>
    </row>
    <row r="97" spans="1:23" s="230" customFormat="1" ht="19.5">
      <c r="A97" s="151">
        <v>-6</v>
      </c>
      <c r="B97" s="173" t="s">
        <v>368</v>
      </c>
      <c r="C97" s="241"/>
      <c r="D97" s="251"/>
      <c r="E97" s="251"/>
      <c r="F97" s="252"/>
      <c r="G97" s="253"/>
      <c r="H97" s="254"/>
      <c r="I97" s="255"/>
      <c r="J97" s="253"/>
      <c r="K97" s="222"/>
      <c r="L97" s="222"/>
      <c r="M97" s="222"/>
      <c r="N97" s="222"/>
      <c r="O97" s="222"/>
      <c r="P97" s="254"/>
      <c r="Q97" s="254"/>
      <c r="R97" s="254"/>
      <c r="S97" s="238"/>
      <c r="T97" s="254"/>
      <c r="U97" s="223"/>
      <c r="V97" s="224"/>
      <c r="W97" s="222"/>
    </row>
    <row r="98" spans="1:23" ht="37.5">
      <c r="A98" s="148">
        <v>1</v>
      </c>
      <c r="B98" s="153" t="s">
        <v>369</v>
      </c>
      <c r="C98" s="264" t="s">
        <v>211</v>
      </c>
      <c r="D98" s="246"/>
      <c r="E98" s="246"/>
      <c r="F98" s="247" t="s">
        <v>370</v>
      </c>
      <c r="G98" s="248">
        <v>19800</v>
      </c>
      <c r="H98" s="249"/>
      <c r="I98" s="250"/>
      <c r="J98" s="248">
        <v>19800</v>
      </c>
      <c r="K98" s="149">
        <f t="shared" si="3"/>
        <v>19600</v>
      </c>
      <c r="L98" s="149"/>
      <c r="M98" s="149"/>
      <c r="N98" s="149">
        <f t="shared" si="4"/>
        <v>19800</v>
      </c>
      <c r="O98" s="149">
        <v>200</v>
      </c>
      <c r="P98" s="249"/>
      <c r="Q98" s="249"/>
      <c r="R98" s="249"/>
      <c r="S98" s="236">
        <v>7000</v>
      </c>
      <c r="T98" s="249"/>
      <c r="U98" s="167">
        <v>2000</v>
      </c>
      <c r="V98" s="166">
        <f t="shared" si="5"/>
        <v>5000</v>
      </c>
      <c r="W98" s="149"/>
    </row>
    <row r="99" spans="1:23" s="230" customFormat="1" ht="19.5">
      <c r="A99" s="151">
        <v>-7</v>
      </c>
      <c r="B99" s="173" t="s">
        <v>371</v>
      </c>
      <c r="C99" s="241"/>
      <c r="D99" s="251"/>
      <c r="E99" s="251"/>
      <c r="F99" s="252"/>
      <c r="G99" s="253"/>
      <c r="H99" s="254"/>
      <c r="I99" s="255"/>
      <c r="J99" s="253"/>
      <c r="K99" s="222"/>
      <c r="L99" s="222"/>
      <c r="M99" s="222"/>
      <c r="N99" s="222"/>
      <c r="O99" s="222"/>
      <c r="P99" s="254"/>
      <c r="Q99" s="254"/>
      <c r="R99" s="254"/>
      <c r="S99" s="238"/>
      <c r="T99" s="254"/>
      <c r="U99" s="223"/>
      <c r="V99" s="224"/>
      <c r="W99" s="222"/>
    </row>
    <row r="100" spans="1:23" ht="37.5">
      <c r="A100" s="148">
        <v>1</v>
      </c>
      <c r="B100" s="153" t="s">
        <v>260</v>
      </c>
      <c r="C100" s="264" t="s">
        <v>211</v>
      </c>
      <c r="D100" s="246"/>
      <c r="E100" s="246"/>
      <c r="F100" s="247" t="s">
        <v>372</v>
      </c>
      <c r="G100" s="248">
        <v>14950</v>
      </c>
      <c r="H100" s="249"/>
      <c r="I100" s="250"/>
      <c r="J100" s="248">
        <v>14950</v>
      </c>
      <c r="K100" s="149">
        <f t="shared" si="3"/>
        <v>14850</v>
      </c>
      <c r="L100" s="149"/>
      <c r="M100" s="149"/>
      <c r="N100" s="149">
        <f t="shared" si="4"/>
        <v>14950</v>
      </c>
      <c r="O100" s="149">
        <v>100</v>
      </c>
      <c r="P100" s="249"/>
      <c r="Q100" s="249"/>
      <c r="R100" s="249"/>
      <c r="S100" s="236">
        <v>9850</v>
      </c>
      <c r="T100" s="249"/>
      <c r="U100" s="167">
        <v>9850</v>
      </c>
      <c r="V100" s="166"/>
      <c r="W100" s="149"/>
    </row>
    <row r="101" spans="1:23" ht="47.25">
      <c r="A101" s="148">
        <v>2</v>
      </c>
      <c r="B101" s="153" t="s">
        <v>373</v>
      </c>
      <c r="C101" s="264" t="s">
        <v>294</v>
      </c>
      <c r="D101" s="246"/>
      <c r="E101" s="246"/>
      <c r="F101" s="247" t="s">
        <v>374</v>
      </c>
      <c r="G101" s="248">
        <v>14000</v>
      </c>
      <c r="H101" s="249"/>
      <c r="I101" s="250"/>
      <c r="J101" s="248">
        <v>14000</v>
      </c>
      <c r="K101" s="149">
        <f t="shared" si="3"/>
        <v>12000</v>
      </c>
      <c r="L101" s="149"/>
      <c r="M101" s="149"/>
      <c r="N101" s="149">
        <f t="shared" si="4"/>
        <v>14000</v>
      </c>
      <c r="O101" s="149">
        <v>2000</v>
      </c>
      <c r="P101" s="249"/>
      <c r="Q101" s="249"/>
      <c r="R101" s="249"/>
      <c r="S101" s="236">
        <v>7000</v>
      </c>
      <c r="T101" s="249"/>
      <c r="U101" s="167">
        <v>2000</v>
      </c>
      <c r="V101" s="166">
        <f t="shared" si="5"/>
        <v>5000</v>
      </c>
      <c r="W101" s="149"/>
    </row>
    <row r="102" spans="1:23" s="230" customFormat="1" ht="19.5">
      <c r="A102" s="151">
        <v>-8</v>
      </c>
      <c r="B102" s="174" t="s">
        <v>375</v>
      </c>
      <c r="C102" s="243"/>
      <c r="D102" s="251"/>
      <c r="E102" s="251"/>
      <c r="F102" s="252"/>
      <c r="G102" s="253"/>
      <c r="H102" s="254"/>
      <c r="I102" s="255"/>
      <c r="J102" s="253"/>
      <c r="K102" s="222"/>
      <c r="L102" s="222"/>
      <c r="M102" s="222"/>
      <c r="N102" s="222"/>
      <c r="O102" s="222"/>
      <c r="P102" s="254"/>
      <c r="Q102" s="254"/>
      <c r="R102" s="254"/>
      <c r="S102" s="238"/>
      <c r="T102" s="254"/>
      <c r="U102" s="223"/>
      <c r="V102" s="224"/>
      <c r="W102" s="222"/>
    </row>
    <row r="103" spans="1:23" ht="37.5">
      <c r="A103" s="148">
        <v>1</v>
      </c>
      <c r="B103" s="153" t="s">
        <v>376</v>
      </c>
      <c r="C103" s="264" t="s">
        <v>194</v>
      </c>
      <c r="D103" s="246"/>
      <c r="E103" s="246"/>
      <c r="F103" s="247" t="s">
        <v>377</v>
      </c>
      <c r="G103" s="248">
        <v>19500</v>
      </c>
      <c r="H103" s="249"/>
      <c r="I103" s="250"/>
      <c r="J103" s="248">
        <v>19500</v>
      </c>
      <c r="K103" s="149">
        <f t="shared" si="3"/>
        <v>19300</v>
      </c>
      <c r="L103" s="149"/>
      <c r="M103" s="149"/>
      <c r="N103" s="149">
        <f t="shared" si="4"/>
        <v>19500</v>
      </c>
      <c r="O103" s="149">
        <v>200</v>
      </c>
      <c r="P103" s="249"/>
      <c r="Q103" s="249"/>
      <c r="R103" s="249"/>
      <c r="S103" s="236">
        <v>12300</v>
      </c>
      <c r="T103" s="249"/>
      <c r="U103" s="167">
        <v>5000</v>
      </c>
      <c r="V103" s="166">
        <f t="shared" si="5"/>
        <v>7300</v>
      </c>
      <c r="W103" s="149"/>
    </row>
    <row r="104" spans="1:23" ht="37.5">
      <c r="A104" s="148">
        <v>2</v>
      </c>
      <c r="B104" s="153" t="s">
        <v>378</v>
      </c>
      <c r="C104" s="264" t="s">
        <v>191</v>
      </c>
      <c r="D104" s="246"/>
      <c r="E104" s="246"/>
      <c r="F104" s="247" t="s">
        <v>379</v>
      </c>
      <c r="G104" s="248">
        <v>19800</v>
      </c>
      <c r="H104" s="249"/>
      <c r="I104" s="250"/>
      <c r="J104" s="248">
        <v>19800</v>
      </c>
      <c r="K104" s="149">
        <f t="shared" si="3"/>
        <v>19600</v>
      </c>
      <c r="L104" s="149"/>
      <c r="M104" s="149"/>
      <c r="N104" s="149">
        <f t="shared" si="4"/>
        <v>19800</v>
      </c>
      <c r="O104" s="149">
        <v>200</v>
      </c>
      <c r="P104" s="249"/>
      <c r="Q104" s="249"/>
      <c r="R104" s="249"/>
      <c r="S104" s="236">
        <v>12600</v>
      </c>
      <c r="T104" s="249"/>
      <c r="U104" s="167">
        <v>5000</v>
      </c>
      <c r="V104" s="166">
        <f t="shared" si="5"/>
        <v>7600</v>
      </c>
      <c r="W104" s="149"/>
    </row>
    <row r="105" spans="1:23" s="230" customFormat="1" ht="19.5">
      <c r="A105" s="151">
        <v>-9</v>
      </c>
      <c r="B105" s="173" t="s">
        <v>380</v>
      </c>
      <c r="C105" s="241"/>
      <c r="D105" s="251"/>
      <c r="E105" s="251"/>
      <c r="F105" s="252"/>
      <c r="G105" s="253"/>
      <c r="H105" s="254"/>
      <c r="I105" s="255"/>
      <c r="J105" s="253"/>
      <c r="K105" s="222"/>
      <c r="L105" s="222"/>
      <c r="M105" s="222"/>
      <c r="N105" s="222"/>
      <c r="O105" s="222"/>
      <c r="P105" s="254"/>
      <c r="Q105" s="254"/>
      <c r="R105" s="254"/>
      <c r="S105" s="238"/>
      <c r="T105" s="254"/>
      <c r="U105" s="223"/>
      <c r="V105" s="224"/>
      <c r="W105" s="222"/>
    </row>
    <row r="106" spans="1:23" ht="37.5">
      <c r="A106" s="148">
        <v>1</v>
      </c>
      <c r="B106" s="153" t="s">
        <v>381</v>
      </c>
      <c r="C106" s="264" t="s">
        <v>194</v>
      </c>
      <c r="D106" s="246"/>
      <c r="E106" s="246"/>
      <c r="F106" s="247" t="s">
        <v>382</v>
      </c>
      <c r="G106" s="248">
        <v>50000</v>
      </c>
      <c r="H106" s="249"/>
      <c r="I106" s="250"/>
      <c r="J106" s="248">
        <v>50000</v>
      </c>
      <c r="K106" s="149">
        <f t="shared" si="3"/>
        <v>49500</v>
      </c>
      <c r="L106" s="149"/>
      <c r="M106" s="149"/>
      <c r="N106" s="149">
        <f t="shared" si="4"/>
        <v>50000</v>
      </c>
      <c r="O106" s="149">
        <v>500</v>
      </c>
      <c r="P106" s="249"/>
      <c r="Q106" s="249"/>
      <c r="R106" s="249"/>
      <c r="S106" s="236">
        <v>16000</v>
      </c>
      <c r="T106" s="249"/>
      <c r="U106" s="167">
        <v>5000</v>
      </c>
      <c r="V106" s="166">
        <f t="shared" si="5"/>
        <v>11000</v>
      </c>
      <c r="W106" s="149"/>
    </row>
    <row r="107" spans="1:23" ht="37.5">
      <c r="A107" s="148">
        <v>2</v>
      </c>
      <c r="B107" s="153" t="s">
        <v>383</v>
      </c>
      <c r="C107" s="264" t="s">
        <v>196</v>
      </c>
      <c r="D107" s="246"/>
      <c r="E107" s="246"/>
      <c r="F107" s="247" t="s">
        <v>384</v>
      </c>
      <c r="G107" s="248">
        <v>12500</v>
      </c>
      <c r="H107" s="249"/>
      <c r="I107" s="250"/>
      <c r="J107" s="248">
        <v>12500</v>
      </c>
      <c r="K107" s="149">
        <f t="shared" si="3"/>
        <v>12400</v>
      </c>
      <c r="L107" s="149"/>
      <c r="M107" s="149"/>
      <c r="N107" s="149">
        <f t="shared" si="4"/>
        <v>12500</v>
      </c>
      <c r="O107" s="149">
        <v>100</v>
      </c>
      <c r="P107" s="249"/>
      <c r="Q107" s="249"/>
      <c r="R107" s="249"/>
      <c r="S107" s="236">
        <v>5000</v>
      </c>
      <c r="T107" s="249"/>
      <c r="U107" s="167"/>
      <c r="V107" s="166">
        <f t="shared" si="5"/>
        <v>5000</v>
      </c>
      <c r="W107" s="149"/>
    </row>
    <row r="108" spans="1:23" ht="37.5">
      <c r="A108" s="148">
        <v>3</v>
      </c>
      <c r="B108" s="153" t="s">
        <v>385</v>
      </c>
      <c r="C108" s="264" t="s">
        <v>190</v>
      </c>
      <c r="D108" s="246"/>
      <c r="E108" s="246"/>
      <c r="F108" s="247" t="s">
        <v>386</v>
      </c>
      <c r="G108" s="248">
        <v>12500</v>
      </c>
      <c r="H108" s="249"/>
      <c r="I108" s="250"/>
      <c r="J108" s="248">
        <v>12500</v>
      </c>
      <c r="K108" s="149">
        <f t="shared" si="3"/>
        <v>12400</v>
      </c>
      <c r="L108" s="149"/>
      <c r="M108" s="149"/>
      <c r="N108" s="149">
        <f t="shared" si="4"/>
        <v>12500</v>
      </c>
      <c r="O108" s="149">
        <v>100</v>
      </c>
      <c r="P108" s="249"/>
      <c r="Q108" s="249"/>
      <c r="R108" s="249"/>
      <c r="S108" s="236">
        <v>5000</v>
      </c>
      <c r="T108" s="249"/>
      <c r="U108" s="167"/>
      <c r="V108" s="166">
        <f t="shared" si="5"/>
        <v>5000</v>
      </c>
      <c r="W108" s="149"/>
    </row>
    <row r="109" spans="1:23" ht="37.5">
      <c r="A109" s="148">
        <v>4</v>
      </c>
      <c r="B109" s="153" t="s">
        <v>387</v>
      </c>
      <c r="C109" s="264" t="s">
        <v>191</v>
      </c>
      <c r="D109" s="246"/>
      <c r="E109" s="246"/>
      <c r="F109" s="247" t="s">
        <v>388</v>
      </c>
      <c r="G109" s="248">
        <v>12500</v>
      </c>
      <c r="H109" s="249"/>
      <c r="I109" s="250"/>
      <c r="J109" s="248">
        <v>12500</v>
      </c>
      <c r="K109" s="149">
        <f t="shared" si="3"/>
        <v>12400</v>
      </c>
      <c r="L109" s="149"/>
      <c r="M109" s="149"/>
      <c r="N109" s="149">
        <f t="shared" si="4"/>
        <v>12500</v>
      </c>
      <c r="O109" s="149">
        <v>100</v>
      </c>
      <c r="P109" s="249"/>
      <c r="Q109" s="249"/>
      <c r="R109" s="249"/>
      <c r="S109" s="236">
        <v>5000</v>
      </c>
      <c r="T109" s="249"/>
      <c r="U109" s="167"/>
      <c r="V109" s="166">
        <f t="shared" si="5"/>
        <v>5000</v>
      </c>
      <c r="W109" s="149"/>
    </row>
    <row r="110" spans="1:23" ht="37.5">
      <c r="A110" s="148">
        <v>5</v>
      </c>
      <c r="B110" s="153" t="s">
        <v>389</v>
      </c>
      <c r="C110" s="264" t="s">
        <v>192</v>
      </c>
      <c r="D110" s="246"/>
      <c r="E110" s="246"/>
      <c r="F110" s="247" t="s">
        <v>390</v>
      </c>
      <c r="G110" s="248">
        <v>14950</v>
      </c>
      <c r="H110" s="249"/>
      <c r="I110" s="250"/>
      <c r="J110" s="248">
        <v>14950</v>
      </c>
      <c r="K110" s="149">
        <f t="shared" si="3"/>
        <v>14850</v>
      </c>
      <c r="L110" s="149"/>
      <c r="M110" s="149"/>
      <c r="N110" s="149">
        <f t="shared" si="4"/>
        <v>14950</v>
      </c>
      <c r="O110" s="149">
        <v>100</v>
      </c>
      <c r="P110" s="249"/>
      <c r="Q110" s="249"/>
      <c r="R110" s="249"/>
      <c r="S110" s="236">
        <v>7000</v>
      </c>
      <c r="T110" s="249"/>
      <c r="U110" s="167">
        <v>5000</v>
      </c>
      <c r="V110" s="166">
        <f t="shared" si="5"/>
        <v>2000</v>
      </c>
      <c r="W110" s="149"/>
    </row>
    <row r="111" spans="1:23" ht="37.5">
      <c r="A111" s="148">
        <v>6</v>
      </c>
      <c r="B111" s="153" t="s">
        <v>391</v>
      </c>
      <c r="C111" s="264" t="s">
        <v>211</v>
      </c>
      <c r="D111" s="246"/>
      <c r="E111" s="246"/>
      <c r="F111" s="247" t="s">
        <v>392</v>
      </c>
      <c r="G111" s="248">
        <v>14950</v>
      </c>
      <c r="H111" s="249"/>
      <c r="I111" s="250"/>
      <c r="J111" s="248">
        <v>14950</v>
      </c>
      <c r="K111" s="149">
        <f t="shared" si="3"/>
        <v>14850</v>
      </c>
      <c r="L111" s="149"/>
      <c r="M111" s="149"/>
      <c r="N111" s="149">
        <f t="shared" si="4"/>
        <v>14950</v>
      </c>
      <c r="O111" s="149">
        <v>100</v>
      </c>
      <c r="P111" s="249"/>
      <c r="Q111" s="249"/>
      <c r="R111" s="249"/>
      <c r="S111" s="236">
        <v>5482</v>
      </c>
      <c r="T111" s="249"/>
      <c r="U111" s="167">
        <v>5000</v>
      </c>
      <c r="V111" s="166">
        <f t="shared" si="5"/>
        <v>482</v>
      </c>
      <c r="W111" s="149"/>
    </row>
    <row r="112" spans="1:23" s="230" customFormat="1" ht="47.25">
      <c r="A112" s="151">
        <v>-10</v>
      </c>
      <c r="B112" s="174" t="s">
        <v>304</v>
      </c>
      <c r="C112" s="243"/>
      <c r="D112" s="251"/>
      <c r="E112" s="251"/>
      <c r="F112" s="252"/>
      <c r="G112" s="253"/>
      <c r="H112" s="254"/>
      <c r="I112" s="255"/>
      <c r="J112" s="253"/>
      <c r="K112" s="222"/>
      <c r="L112" s="222"/>
      <c r="M112" s="222"/>
      <c r="N112" s="222"/>
      <c r="O112" s="222"/>
      <c r="P112" s="254"/>
      <c r="Q112" s="254"/>
      <c r="R112" s="254"/>
      <c r="S112" s="238"/>
      <c r="T112" s="254"/>
      <c r="U112" s="223"/>
      <c r="V112" s="224"/>
      <c r="W112" s="222"/>
    </row>
    <row r="113" spans="1:23" ht="37.5">
      <c r="A113" s="148">
        <v>1</v>
      </c>
      <c r="B113" s="153" t="s">
        <v>393</v>
      </c>
      <c r="C113" s="264" t="s">
        <v>211</v>
      </c>
      <c r="D113" s="246"/>
      <c r="E113" s="246"/>
      <c r="F113" s="247" t="s">
        <v>394</v>
      </c>
      <c r="G113" s="248">
        <v>19900</v>
      </c>
      <c r="H113" s="249"/>
      <c r="I113" s="250"/>
      <c r="J113" s="248">
        <v>19900</v>
      </c>
      <c r="K113" s="149">
        <f t="shared" si="3"/>
        <v>19400</v>
      </c>
      <c r="L113" s="149"/>
      <c r="M113" s="149"/>
      <c r="N113" s="149">
        <f t="shared" si="4"/>
        <v>19900</v>
      </c>
      <c r="O113" s="149">
        <v>500</v>
      </c>
      <c r="P113" s="249"/>
      <c r="Q113" s="249"/>
      <c r="R113" s="249"/>
      <c r="S113" s="236">
        <v>9400</v>
      </c>
      <c r="T113" s="249"/>
      <c r="U113" s="167">
        <v>9400</v>
      </c>
      <c r="V113" s="166"/>
      <c r="W113" s="149"/>
    </row>
    <row r="114" spans="1:23" ht="75">
      <c r="A114" s="148">
        <v>2</v>
      </c>
      <c r="B114" s="153" t="s">
        <v>395</v>
      </c>
      <c r="C114" s="264" t="s">
        <v>264</v>
      </c>
      <c r="D114" s="246"/>
      <c r="E114" s="246"/>
      <c r="F114" s="247" t="s">
        <v>396</v>
      </c>
      <c r="G114" s="248">
        <v>13452</v>
      </c>
      <c r="H114" s="249"/>
      <c r="I114" s="250"/>
      <c r="J114" s="248">
        <v>4500</v>
      </c>
      <c r="K114" s="149">
        <f t="shared" si="3"/>
        <v>4500</v>
      </c>
      <c r="L114" s="149"/>
      <c r="M114" s="149"/>
      <c r="N114" s="149">
        <f t="shared" si="4"/>
        <v>4500</v>
      </c>
      <c r="O114" s="149">
        <v>8952</v>
      </c>
      <c r="P114" s="249"/>
      <c r="Q114" s="249"/>
      <c r="R114" s="249"/>
      <c r="S114" s="236">
        <v>2500</v>
      </c>
      <c r="T114" s="249"/>
      <c r="U114" s="167">
        <v>2500</v>
      </c>
      <c r="V114" s="166"/>
      <c r="W114" s="149"/>
    </row>
    <row r="115" spans="1:23" ht="56.25">
      <c r="A115" s="148">
        <v>3</v>
      </c>
      <c r="B115" s="153" t="s">
        <v>397</v>
      </c>
      <c r="C115" s="264" t="s">
        <v>188</v>
      </c>
      <c r="D115" s="246"/>
      <c r="E115" s="246"/>
      <c r="F115" s="247" t="s">
        <v>398</v>
      </c>
      <c r="G115" s="248">
        <v>22516</v>
      </c>
      <c r="H115" s="249"/>
      <c r="I115" s="250"/>
      <c r="J115" s="248">
        <v>4500</v>
      </c>
      <c r="K115" s="149">
        <f t="shared" si="3"/>
        <v>4500</v>
      </c>
      <c r="L115" s="149"/>
      <c r="M115" s="149"/>
      <c r="N115" s="149">
        <f t="shared" si="4"/>
        <v>4500</v>
      </c>
      <c r="O115" s="149">
        <v>18016</v>
      </c>
      <c r="P115" s="249"/>
      <c r="Q115" s="249"/>
      <c r="R115" s="249"/>
      <c r="S115" s="236">
        <v>2500</v>
      </c>
      <c r="T115" s="249"/>
      <c r="U115" s="167">
        <v>2500</v>
      </c>
      <c r="V115" s="166"/>
      <c r="W115" s="149"/>
    </row>
    <row r="116" spans="1:23" ht="31.5">
      <c r="A116" s="148">
        <v>4</v>
      </c>
      <c r="B116" s="153" t="s">
        <v>399</v>
      </c>
      <c r="C116" s="264" t="s">
        <v>210</v>
      </c>
      <c r="D116" s="246"/>
      <c r="E116" s="246"/>
      <c r="F116" s="247"/>
      <c r="G116" s="248">
        <v>158805</v>
      </c>
      <c r="H116" s="249"/>
      <c r="I116" s="250"/>
      <c r="J116" s="248">
        <v>158805</v>
      </c>
      <c r="K116" s="149">
        <f t="shared" si="3"/>
        <v>157805</v>
      </c>
      <c r="L116" s="149"/>
      <c r="M116" s="149"/>
      <c r="N116" s="149">
        <f t="shared" si="4"/>
        <v>158805</v>
      </c>
      <c r="O116" s="149">
        <v>1000</v>
      </c>
      <c r="P116" s="249"/>
      <c r="Q116" s="249"/>
      <c r="R116" s="249"/>
      <c r="S116" s="236">
        <v>45000</v>
      </c>
      <c r="T116" s="249"/>
      <c r="U116" s="167">
        <v>45000</v>
      </c>
      <c r="V116" s="166"/>
      <c r="W116" s="149"/>
    </row>
    <row r="117" spans="1:23" s="229" customFormat="1" ht="18.75">
      <c r="A117" s="143" t="s">
        <v>400</v>
      </c>
      <c r="B117" s="144" t="s">
        <v>401</v>
      </c>
      <c r="C117" s="233"/>
      <c r="D117" s="258"/>
      <c r="E117" s="258"/>
      <c r="F117" s="259"/>
      <c r="G117" s="260">
        <v>1538110</v>
      </c>
      <c r="H117" s="261"/>
      <c r="I117" s="262">
        <v>0</v>
      </c>
      <c r="J117" s="260">
        <v>1465551</v>
      </c>
      <c r="K117" s="214">
        <f t="shared" si="3"/>
        <v>1456551</v>
      </c>
      <c r="L117" s="214"/>
      <c r="M117" s="214"/>
      <c r="N117" s="214">
        <f t="shared" si="4"/>
        <v>1465551</v>
      </c>
      <c r="O117" s="214">
        <v>81559</v>
      </c>
      <c r="P117" s="261"/>
      <c r="Q117" s="261"/>
      <c r="R117" s="261"/>
      <c r="S117" s="263">
        <v>308468</v>
      </c>
      <c r="T117" s="261"/>
      <c r="U117" s="210">
        <v>75500</v>
      </c>
      <c r="V117" s="209">
        <f t="shared" si="5"/>
        <v>232968</v>
      </c>
      <c r="W117" s="214"/>
    </row>
    <row r="118" spans="1:23" s="230" customFormat="1" ht="19.5">
      <c r="A118" s="151">
        <v>-1</v>
      </c>
      <c r="B118" s="173" t="s">
        <v>266</v>
      </c>
      <c r="C118" s="241"/>
      <c r="D118" s="251"/>
      <c r="E118" s="251"/>
      <c r="F118" s="252"/>
      <c r="G118" s="253"/>
      <c r="H118" s="254"/>
      <c r="I118" s="255"/>
      <c r="J118" s="253"/>
      <c r="K118" s="222"/>
      <c r="L118" s="222"/>
      <c r="M118" s="222"/>
      <c r="N118" s="222"/>
      <c r="O118" s="222"/>
      <c r="P118" s="254"/>
      <c r="Q118" s="254"/>
      <c r="R118" s="254"/>
      <c r="S118" s="238"/>
      <c r="T118" s="254"/>
      <c r="U118" s="223"/>
      <c r="V118" s="224"/>
      <c r="W118" s="222"/>
    </row>
    <row r="119" spans="1:23" ht="37.5">
      <c r="A119" s="148">
        <v>1</v>
      </c>
      <c r="B119" s="153" t="s">
        <v>402</v>
      </c>
      <c r="C119" s="264" t="s">
        <v>211</v>
      </c>
      <c r="D119" s="246"/>
      <c r="E119" s="246"/>
      <c r="F119" s="247" t="s">
        <v>403</v>
      </c>
      <c r="G119" s="248">
        <v>95000</v>
      </c>
      <c r="H119" s="249"/>
      <c r="I119" s="250"/>
      <c r="J119" s="248">
        <v>95000</v>
      </c>
      <c r="K119" s="149">
        <f t="shared" si="3"/>
        <v>94500</v>
      </c>
      <c r="L119" s="149"/>
      <c r="M119" s="149"/>
      <c r="N119" s="149">
        <f t="shared" si="4"/>
        <v>95000</v>
      </c>
      <c r="O119" s="149">
        <v>500</v>
      </c>
      <c r="P119" s="249"/>
      <c r="Q119" s="249"/>
      <c r="R119" s="249"/>
      <c r="S119" s="236">
        <v>23000</v>
      </c>
      <c r="T119" s="249"/>
      <c r="U119" s="167">
        <v>10000</v>
      </c>
      <c r="V119" s="166">
        <f t="shared" si="5"/>
        <v>13000</v>
      </c>
      <c r="W119" s="149"/>
    </row>
    <row r="120" spans="1:23" ht="37.5">
      <c r="A120" s="182">
        <v>2</v>
      </c>
      <c r="B120" s="183" t="s">
        <v>404</v>
      </c>
      <c r="C120" s="269" t="s">
        <v>294</v>
      </c>
      <c r="D120" s="246"/>
      <c r="E120" s="246"/>
      <c r="F120" s="247" t="s">
        <v>405</v>
      </c>
      <c r="G120" s="248">
        <v>999000</v>
      </c>
      <c r="H120" s="249"/>
      <c r="I120" s="250"/>
      <c r="J120" s="248">
        <v>999000</v>
      </c>
      <c r="K120" s="149">
        <f t="shared" si="3"/>
        <v>999000</v>
      </c>
      <c r="L120" s="149"/>
      <c r="M120" s="149"/>
      <c r="N120" s="149">
        <f t="shared" si="4"/>
        <v>999000</v>
      </c>
      <c r="O120" s="149"/>
      <c r="P120" s="249"/>
      <c r="Q120" s="249"/>
      <c r="R120" s="249"/>
      <c r="S120" s="270">
        <v>150000</v>
      </c>
      <c r="T120" s="249"/>
      <c r="U120" s="167">
        <v>10000</v>
      </c>
      <c r="V120" s="166">
        <f t="shared" si="5"/>
        <v>140000</v>
      </c>
      <c r="W120" s="149"/>
    </row>
    <row r="121" spans="1:23" s="230" customFormat="1" ht="19.5">
      <c r="A121" s="151">
        <v>-2</v>
      </c>
      <c r="B121" s="173" t="s">
        <v>406</v>
      </c>
      <c r="C121" s="241"/>
      <c r="D121" s="251"/>
      <c r="E121" s="251"/>
      <c r="F121" s="252"/>
      <c r="G121" s="253"/>
      <c r="H121" s="254"/>
      <c r="I121" s="255"/>
      <c r="J121" s="253"/>
      <c r="K121" s="222"/>
      <c r="L121" s="222"/>
      <c r="M121" s="222"/>
      <c r="N121" s="222"/>
      <c r="O121" s="222"/>
      <c r="P121" s="254"/>
      <c r="Q121" s="254"/>
      <c r="R121" s="254"/>
      <c r="S121" s="238"/>
      <c r="T121" s="254"/>
      <c r="U121" s="223"/>
      <c r="V121" s="224"/>
      <c r="W121" s="222"/>
    </row>
    <row r="122" spans="1:23" ht="37.5">
      <c r="A122" s="148">
        <v>1</v>
      </c>
      <c r="B122" s="153" t="s">
        <v>407</v>
      </c>
      <c r="C122" s="264" t="s">
        <v>294</v>
      </c>
      <c r="D122" s="246"/>
      <c r="E122" s="246"/>
      <c r="F122" s="247" t="s">
        <v>408</v>
      </c>
      <c r="G122" s="248">
        <v>7059</v>
      </c>
      <c r="H122" s="249"/>
      <c r="I122" s="250"/>
      <c r="J122" s="248">
        <v>2000</v>
      </c>
      <c r="K122" s="149">
        <f t="shared" si="3"/>
        <v>2000</v>
      </c>
      <c r="L122" s="149"/>
      <c r="M122" s="149"/>
      <c r="N122" s="149">
        <f t="shared" si="4"/>
        <v>2000</v>
      </c>
      <c r="O122" s="149">
        <v>5059</v>
      </c>
      <c r="P122" s="249"/>
      <c r="Q122" s="249"/>
      <c r="R122" s="249"/>
      <c r="S122" s="236">
        <v>2000</v>
      </c>
      <c r="T122" s="249"/>
      <c r="U122" s="167">
        <v>2000</v>
      </c>
      <c r="V122" s="166"/>
      <c r="W122" s="149"/>
    </row>
    <row r="123" spans="1:23" s="230" customFormat="1" ht="19.5">
      <c r="A123" s="151">
        <v>-3</v>
      </c>
      <c r="B123" s="173" t="s">
        <v>360</v>
      </c>
      <c r="C123" s="241"/>
      <c r="D123" s="251"/>
      <c r="E123" s="251"/>
      <c r="F123" s="252"/>
      <c r="G123" s="253"/>
      <c r="H123" s="254"/>
      <c r="I123" s="255"/>
      <c r="J123" s="253"/>
      <c r="K123" s="222"/>
      <c r="L123" s="222"/>
      <c r="M123" s="222"/>
      <c r="N123" s="222"/>
      <c r="O123" s="222"/>
      <c r="P123" s="254"/>
      <c r="Q123" s="254"/>
      <c r="R123" s="254"/>
      <c r="S123" s="238"/>
      <c r="T123" s="254"/>
      <c r="U123" s="223"/>
      <c r="V123" s="224"/>
      <c r="W123" s="222"/>
    </row>
    <row r="124" spans="1:23" ht="47.25">
      <c r="A124" s="182">
        <v>1</v>
      </c>
      <c r="B124" s="183" t="s">
        <v>409</v>
      </c>
      <c r="C124" s="269" t="s">
        <v>210</v>
      </c>
      <c r="D124" s="246"/>
      <c r="E124" s="246"/>
      <c r="F124" s="247" t="s">
        <v>410</v>
      </c>
      <c r="G124" s="248">
        <v>14860</v>
      </c>
      <c r="H124" s="249"/>
      <c r="I124" s="250"/>
      <c r="J124" s="248">
        <v>14860</v>
      </c>
      <c r="K124" s="149">
        <f t="shared" si="3"/>
        <v>14760</v>
      </c>
      <c r="L124" s="149"/>
      <c r="M124" s="149"/>
      <c r="N124" s="149">
        <f t="shared" si="4"/>
        <v>14860</v>
      </c>
      <c r="O124" s="149">
        <v>100</v>
      </c>
      <c r="P124" s="249"/>
      <c r="Q124" s="249"/>
      <c r="R124" s="249"/>
      <c r="S124" s="270">
        <v>14760</v>
      </c>
      <c r="T124" s="249"/>
      <c r="U124" s="167">
        <v>5000</v>
      </c>
      <c r="V124" s="166">
        <f t="shared" si="5"/>
        <v>9760</v>
      </c>
      <c r="W124" s="149"/>
    </row>
    <row r="125" spans="1:23" s="230" customFormat="1" ht="19.5">
      <c r="A125" s="151">
        <v>-4</v>
      </c>
      <c r="B125" s="173" t="s">
        <v>364</v>
      </c>
      <c r="C125" s="241"/>
      <c r="D125" s="251"/>
      <c r="E125" s="251"/>
      <c r="F125" s="252"/>
      <c r="G125" s="253"/>
      <c r="H125" s="254"/>
      <c r="I125" s="255"/>
      <c r="J125" s="253"/>
      <c r="K125" s="222"/>
      <c r="L125" s="222"/>
      <c r="M125" s="222"/>
      <c r="N125" s="222"/>
      <c r="O125" s="222"/>
      <c r="P125" s="254"/>
      <c r="Q125" s="254"/>
      <c r="R125" s="254"/>
      <c r="S125" s="238"/>
      <c r="T125" s="254"/>
      <c r="U125" s="223"/>
      <c r="V125" s="224"/>
      <c r="W125" s="222"/>
    </row>
    <row r="126" spans="1:23" ht="47.25">
      <c r="A126" s="148">
        <v>1</v>
      </c>
      <c r="B126" s="153" t="s">
        <v>411</v>
      </c>
      <c r="C126" s="264" t="s">
        <v>294</v>
      </c>
      <c r="D126" s="246"/>
      <c r="E126" s="246"/>
      <c r="F126" s="247" t="s">
        <v>412</v>
      </c>
      <c r="G126" s="248">
        <v>29900</v>
      </c>
      <c r="H126" s="249"/>
      <c r="I126" s="250"/>
      <c r="J126" s="248">
        <v>29900</v>
      </c>
      <c r="K126" s="149">
        <f t="shared" si="3"/>
        <v>25900</v>
      </c>
      <c r="L126" s="149"/>
      <c r="M126" s="149"/>
      <c r="N126" s="149">
        <f t="shared" si="4"/>
        <v>29900</v>
      </c>
      <c r="O126" s="149">
        <v>4000</v>
      </c>
      <c r="P126" s="249"/>
      <c r="Q126" s="249"/>
      <c r="R126" s="249"/>
      <c r="S126" s="236">
        <v>10708</v>
      </c>
      <c r="T126" s="249"/>
      <c r="U126" s="167">
        <v>5000</v>
      </c>
      <c r="V126" s="166">
        <f t="shared" si="5"/>
        <v>5708</v>
      </c>
      <c r="W126" s="149"/>
    </row>
    <row r="127" spans="1:23" s="230" customFormat="1" ht="19.5">
      <c r="A127" s="151">
        <v>-5</v>
      </c>
      <c r="B127" s="173" t="s">
        <v>413</v>
      </c>
      <c r="C127" s="241"/>
      <c r="D127" s="251"/>
      <c r="E127" s="251"/>
      <c r="F127" s="252"/>
      <c r="G127" s="253"/>
      <c r="H127" s="254"/>
      <c r="I127" s="255"/>
      <c r="J127" s="253"/>
      <c r="K127" s="222"/>
      <c r="L127" s="222"/>
      <c r="M127" s="222"/>
      <c r="N127" s="222"/>
      <c r="O127" s="222"/>
      <c r="P127" s="254"/>
      <c r="Q127" s="254"/>
      <c r="R127" s="254"/>
      <c r="S127" s="238"/>
      <c r="T127" s="254"/>
      <c r="U127" s="223"/>
      <c r="V127" s="224"/>
      <c r="W127" s="222"/>
    </row>
    <row r="128" spans="1:23" ht="47.25">
      <c r="A128" s="148">
        <v>1</v>
      </c>
      <c r="B128" s="153" t="s">
        <v>414</v>
      </c>
      <c r="C128" s="264" t="s">
        <v>264</v>
      </c>
      <c r="D128" s="246"/>
      <c r="E128" s="246"/>
      <c r="F128" s="247" t="s">
        <v>415</v>
      </c>
      <c r="G128" s="248">
        <v>30000</v>
      </c>
      <c r="H128" s="249"/>
      <c r="I128" s="250"/>
      <c r="J128" s="248">
        <v>30000</v>
      </c>
      <c r="K128" s="149">
        <f t="shared" si="3"/>
        <v>29700</v>
      </c>
      <c r="L128" s="149"/>
      <c r="M128" s="149"/>
      <c r="N128" s="149">
        <f t="shared" si="4"/>
        <v>30000</v>
      </c>
      <c r="O128" s="149">
        <v>300</v>
      </c>
      <c r="P128" s="249"/>
      <c r="Q128" s="249"/>
      <c r="R128" s="249"/>
      <c r="S128" s="236">
        <v>10000</v>
      </c>
      <c r="T128" s="249"/>
      <c r="U128" s="167">
        <v>2000</v>
      </c>
      <c r="V128" s="166">
        <f t="shared" si="5"/>
        <v>8000</v>
      </c>
      <c r="W128" s="149"/>
    </row>
    <row r="129" spans="1:23" s="230" customFormat="1" ht="19.5">
      <c r="A129" s="151">
        <v>-6</v>
      </c>
      <c r="B129" s="174" t="s">
        <v>375</v>
      </c>
      <c r="C129" s="243"/>
      <c r="D129" s="251"/>
      <c r="E129" s="251"/>
      <c r="F129" s="252"/>
      <c r="G129" s="253"/>
      <c r="H129" s="254"/>
      <c r="I129" s="255"/>
      <c r="J129" s="253"/>
      <c r="K129" s="222"/>
      <c r="L129" s="222"/>
      <c r="M129" s="222"/>
      <c r="N129" s="222"/>
      <c r="O129" s="222"/>
      <c r="P129" s="254"/>
      <c r="Q129" s="254"/>
      <c r="R129" s="254"/>
      <c r="S129" s="238"/>
      <c r="T129" s="254"/>
      <c r="U129" s="223"/>
      <c r="V129" s="224"/>
      <c r="W129" s="222"/>
    </row>
    <row r="130" spans="1:23" ht="37.5">
      <c r="A130" s="148">
        <v>1</v>
      </c>
      <c r="B130" s="153" t="s">
        <v>416</v>
      </c>
      <c r="C130" s="264" t="s">
        <v>196</v>
      </c>
      <c r="D130" s="246"/>
      <c r="E130" s="246"/>
      <c r="F130" s="247" t="s">
        <v>417</v>
      </c>
      <c r="G130" s="248">
        <v>30000</v>
      </c>
      <c r="H130" s="249"/>
      <c r="I130" s="250"/>
      <c r="J130" s="248">
        <v>30000</v>
      </c>
      <c r="K130" s="149">
        <f t="shared" si="3"/>
        <v>29700</v>
      </c>
      <c r="L130" s="149"/>
      <c r="M130" s="149"/>
      <c r="N130" s="149">
        <f t="shared" si="4"/>
        <v>30000</v>
      </c>
      <c r="O130" s="149">
        <v>300</v>
      </c>
      <c r="P130" s="249"/>
      <c r="Q130" s="249"/>
      <c r="R130" s="249"/>
      <c r="S130" s="236">
        <v>10000</v>
      </c>
      <c r="T130" s="249"/>
      <c r="U130" s="167">
        <v>3500</v>
      </c>
      <c r="V130" s="166">
        <f t="shared" si="5"/>
        <v>6500</v>
      </c>
      <c r="W130" s="149"/>
    </row>
    <row r="131" spans="1:23" s="230" customFormat="1" ht="19.5">
      <c r="A131" s="151">
        <v>-7</v>
      </c>
      <c r="B131" s="173" t="s">
        <v>380</v>
      </c>
      <c r="C131" s="241"/>
      <c r="D131" s="251"/>
      <c r="E131" s="251"/>
      <c r="F131" s="252"/>
      <c r="G131" s="253"/>
      <c r="H131" s="254"/>
      <c r="I131" s="255"/>
      <c r="J131" s="253"/>
      <c r="K131" s="222"/>
      <c r="L131" s="222"/>
      <c r="M131" s="222"/>
      <c r="N131" s="222"/>
      <c r="O131" s="222"/>
      <c r="P131" s="254"/>
      <c r="Q131" s="254"/>
      <c r="R131" s="254"/>
      <c r="S131" s="238"/>
      <c r="T131" s="254"/>
      <c r="U131" s="223"/>
      <c r="V131" s="224"/>
      <c r="W131" s="222"/>
    </row>
    <row r="132" spans="1:23" ht="37.5">
      <c r="A132" s="148">
        <v>1</v>
      </c>
      <c r="B132" s="153" t="s">
        <v>418</v>
      </c>
      <c r="C132" s="264" t="s">
        <v>211</v>
      </c>
      <c r="D132" s="246"/>
      <c r="E132" s="246"/>
      <c r="F132" s="247" t="s">
        <v>419</v>
      </c>
      <c r="G132" s="248">
        <v>14500</v>
      </c>
      <c r="H132" s="249"/>
      <c r="I132" s="250"/>
      <c r="J132" s="248">
        <v>14500</v>
      </c>
      <c r="K132" s="149">
        <f t="shared" si="3"/>
        <v>14400</v>
      </c>
      <c r="L132" s="149"/>
      <c r="M132" s="149"/>
      <c r="N132" s="149">
        <f t="shared" si="4"/>
        <v>14500</v>
      </c>
      <c r="O132" s="149">
        <v>100</v>
      </c>
      <c r="P132" s="249"/>
      <c r="Q132" s="249"/>
      <c r="R132" s="249"/>
      <c r="S132" s="236">
        <v>4000</v>
      </c>
      <c r="T132" s="249"/>
      <c r="U132" s="167">
        <v>4000</v>
      </c>
      <c r="V132" s="166"/>
      <c r="W132" s="149"/>
    </row>
    <row r="133" spans="1:23" ht="37.5">
      <c r="A133" s="148">
        <v>2</v>
      </c>
      <c r="B133" s="153" t="s">
        <v>420</v>
      </c>
      <c r="C133" s="264" t="s">
        <v>190</v>
      </c>
      <c r="D133" s="246"/>
      <c r="E133" s="246"/>
      <c r="F133" s="247" t="s">
        <v>421</v>
      </c>
      <c r="G133" s="248">
        <v>14500</v>
      </c>
      <c r="H133" s="249"/>
      <c r="I133" s="250"/>
      <c r="J133" s="248">
        <v>14500</v>
      </c>
      <c r="K133" s="149">
        <f t="shared" si="3"/>
        <v>14400</v>
      </c>
      <c r="L133" s="149"/>
      <c r="M133" s="149"/>
      <c r="N133" s="149">
        <f t="shared" si="4"/>
        <v>14500</v>
      </c>
      <c r="O133" s="149">
        <v>100</v>
      </c>
      <c r="P133" s="249"/>
      <c r="Q133" s="249"/>
      <c r="R133" s="249"/>
      <c r="S133" s="236">
        <v>4000</v>
      </c>
      <c r="T133" s="249"/>
      <c r="U133" s="167">
        <v>4000</v>
      </c>
      <c r="V133" s="166"/>
      <c r="W133" s="149"/>
    </row>
    <row r="134" spans="1:23" ht="37.5">
      <c r="A134" s="148">
        <v>3</v>
      </c>
      <c r="B134" s="153" t="s">
        <v>422</v>
      </c>
      <c r="C134" s="264" t="s">
        <v>294</v>
      </c>
      <c r="D134" s="246"/>
      <c r="E134" s="246"/>
      <c r="F134" s="247" t="s">
        <v>423</v>
      </c>
      <c r="G134" s="248">
        <v>14500</v>
      </c>
      <c r="H134" s="249"/>
      <c r="I134" s="250"/>
      <c r="J134" s="248">
        <v>14500</v>
      </c>
      <c r="K134" s="149">
        <f t="shared" si="3"/>
        <v>14400</v>
      </c>
      <c r="L134" s="149"/>
      <c r="M134" s="149"/>
      <c r="N134" s="149">
        <f t="shared" si="4"/>
        <v>14500</v>
      </c>
      <c r="O134" s="149">
        <v>100</v>
      </c>
      <c r="P134" s="249"/>
      <c r="Q134" s="249"/>
      <c r="R134" s="249"/>
      <c r="S134" s="236">
        <v>4000</v>
      </c>
      <c r="T134" s="249"/>
      <c r="U134" s="167">
        <v>4000</v>
      </c>
      <c r="V134" s="166"/>
      <c r="W134" s="149"/>
    </row>
    <row r="135" spans="1:23" ht="37.5">
      <c r="A135" s="182">
        <v>4</v>
      </c>
      <c r="B135" s="183" t="s">
        <v>424</v>
      </c>
      <c r="C135" s="269" t="s">
        <v>188</v>
      </c>
      <c r="D135" s="246"/>
      <c r="E135" s="246"/>
      <c r="F135" s="247" t="s">
        <v>425</v>
      </c>
      <c r="G135" s="248">
        <v>50000</v>
      </c>
      <c r="H135" s="249"/>
      <c r="I135" s="250"/>
      <c r="J135" s="248">
        <v>50000</v>
      </c>
      <c r="K135" s="149">
        <f t="shared" si="3"/>
        <v>50000</v>
      </c>
      <c r="L135" s="149"/>
      <c r="M135" s="149"/>
      <c r="N135" s="149">
        <f t="shared" si="4"/>
        <v>50000</v>
      </c>
      <c r="O135" s="149"/>
      <c r="P135" s="249"/>
      <c r="Q135" s="249"/>
      <c r="R135" s="249"/>
      <c r="S135" s="270">
        <v>10000</v>
      </c>
      <c r="T135" s="249"/>
      <c r="U135" s="167">
        <v>5000</v>
      </c>
      <c r="V135" s="166">
        <f t="shared" si="5"/>
        <v>5000</v>
      </c>
      <c r="W135" s="149"/>
    </row>
    <row r="136" spans="1:23" ht="37.5">
      <c r="A136" s="182">
        <v>5</v>
      </c>
      <c r="B136" s="183" t="s">
        <v>426</v>
      </c>
      <c r="C136" s="269" t="s">
        <v>211</v>
      </c>
      <c r="D136" s="246"/>
      <c r="E136" s="246"/>
      <c r="F136" s="247" t="s">
        <v>427</v>
      </c>
      <c r="G136" s="248">
        <v>12500</v>
      </c>
      <c r="H136" s="249"/>
      <c r="I136" s="250"/>
      <c r="J136" s="248">
        <v>12500</v>
      </c>
      <c r="K136" s="149">
        <f t="shared" si="3"/>
        <v>12400</v>
      </c>
      <c r="L136" s="149"/>
      <c r="M136" s="149"/>
      <c r="N136" s="149">
        <f t="shared" si="4"/>
        <v>12500</v>
      </c>
      <c r="O136" s="149">
        <v>100</v>
      </c>
      <c r="P136" s="249"/>
      <c r="Q136" s="249"/>
      <c r="R136" s="249"/>
      <c r="S136" s="270">
        <v>3000</v>
      </c>
      <c r="T136" s="249"/>
      <c r="U136" s="167">
        <v>3000</v>
      </c>
      <c r="V136" s="166"/>
      <c r="W136" s="149"/>
    </row>
    <row r="137" spans="1:23" s="230" customFormat="1" ht="63">
      <c r="A137" s="151">
        <v>-8</v>
      </c>
      <c r="B137" s="174" t="s">
        <v>304</v>
      </c>
      <c r="C137" s="243"/>
      <c r="D137" s="251"/>
      <c r="E137" s="251"/>
      <c r="F137" s="252"/>
      <c r="G137" s="253"/>
      <c r="H137" s="254"/>
      <c r="I137" s="255"/>
      <c r="J137" s="253"/>
      <c r="K137" s="222"/>
      <c r="L137" s="222"/>
      <c r="M137" s="222"/>
      <c r="N137" s="222"/>
      <c r="O137" s="222"/>
      <c r="P137" s="254"/>
      <c r="Q137" s="254"/>
      <c r="R137" s="254"/>
      <c r="S137" s="238"/>
      <c r="T137" s="254"/>
      <c r="U137" s="223"/>
      <c r="V137" s="224"/>
      <c r="W137" s="222"/>
    </row>
    <row r="138" spans="1:23" ht="56.25">
      <c r="A138" s="148">
        <v>1</v>
      </c>
      <c r="B138" s="153" t="s">
        <v>428</v>
      </c>
      <c r="C138" s="264" t="s">
        <v>192</v>
      </c>
      <c r="D138" s="246"/>
      <c r="E138" s="246"/>
      <c r="F138" s="247" t="s">
        <v>429</v>
      </c>
      <c r="G138" s="248">
        <v>22000</v>
      </c>
      <c r="H138" s="249"/>
      <c r="I138" s="250"/>
      <c r="J138" s="248">
        <v>4500</v>
      </c>
      <c r="K138" s="149">
        <f aca="true" t="shared" si="6" ref="K138:K153">G138-O138</f>
        <v>4500</v>
      </c>
      <c r="L138" s="149"/>
      <c r="M138" s="149"/>
      <c r="N138" s="149">
        <f aca="true" t="shared" si="7" ref="M138:N153">J138-R138</f>
        <v>4500</v>
      </c>
      <c r="O138" s="149">
        <v>17500</v>
      </c>
      <c r="P138" s="249"/>
      <c r="Q138" s="249"/>
      <c r="R138" s="249"/>
      <c r="S138" s="236">
        <v>2500</v>
      </c>
      <c r="T138" s="249"/>
      <c r="U138" s="167">
        <v>1000</v>
      </c>
      <c r="V138" s="166">
        <f aca="true" t="shared" si="8" ref="V138:V153">S138-U138</f>
        <v>1500</v>
      </c>
      <c r="W138" s="149"/>
    </row>
    <row r="139" spans="1:23" ht="56.25">
      <c r="A139" s="148">
        <v>2</v>
      </c>
      <c r="B139" s="153" t="s">
        <v>430</v>
      </c>
      <c r="C139" s="264" t="s">
        <v>211</v>
      </c>
      <c r="D139" s="246"/>
      <c r="E139" s="246"/>
      <c r="F139" s="247" t="s">
        <v>431</v>
      </c>
      <c r="G139" s="248">
        <v>85000</v>
      </c>
      <c r="H139" s="249"/>
      <c r="I139" s="250"/>
      <c r="J139" s="248">
        <v>35000</v>
      </c>
      <c r="K139" s="149">
        <f t="shared" si="6"/>
        <v>35000</v>
      </c>
      <c r="L139" s="149"/>
      <c r="M139" s="149"/>
      <c r="N139" s="149">
        <f t="shared" si="7"/>
        <v>35000</v>
      </c>
      <c r="O139" s="149">
        <v>50000</v>
      </c>
      <c r="P139" s="249"/>
      <c r="Q139" s="249"/>
      <c r="R139" s="249"/>
      <c r="S139" s="236">
        <v>17500</v>
      </c>
      <c r="T139" s="249"/>
      <c r="U139" s="167">
        <v>9000</v>
      </c>
      <c r="V139" s="166">
        <f t="shared" si="8"/>
        <v>8500</v>
      </c>
      <c r="W139" s="149"/>
    </row>
    <row r="140" spans="1:23" ht="37.5">
      <c r="A140" s="182">
        <v>3</v>
      </c>
      <c r="B140" s="183" t="s">
        <v>432</v>
      </c>
      <c r="C140" s="269" t="s">
        <v>211</v>
      </c>
      <c r="D140" s="246"/>
      <c r="E140" s="246"/>
      <c r="F140" s="247" t="s">
        <v>433</v>
      </c>
      <c r="G140" s="248">
        <v>12000</v>
      </c>
      <c r="H140" s="249"/>
      <c r="I140" s="250"/>
      <c r="J140" s="248">
        <v>12000</v>
      </c>
      <c r="K140" s="149">
        <f t="shared" si="6"/>
        <v>11900</v>
      </c>
      <c r="L140" s="149"/>
      <c r="M140" s="149"/>
      <c r="N140" s="149">
        <f t="shared" si="7"/>
        <v>12000</v>
      </c>
      <c r="O140" s="149">
        <v>100</v>
      </c>
      <c r="P140" s="249"/>
      <c r="Q140" s="249"/>
      <c r="R140" s="249"/>
      <c r="S140" s="270">
        <v>6000</v>
      </c>
      <c r="T140" s="249"/>
      <c r="U140" s="167">
        <v>6000</v>
      </c>
      <c r="V140" s="166"/>
      <c r="W140" s="149"/>
    </row>
    <row r="141" spans="1:23" s="230" customFormat="1" ht="19.5">
      <c r="A141" s="151">
        <v>-9</v>
      </c>
      <c r="B141" s="173" t="s">
        <v>308</v>
      </c>
      <c r="C141" s="241"/>
      <c r="D141" s="251"/>
      <c r="E141" s="251"/>
      <c r="F141" s="252"/>
      <c r="G141" s="253"/>
      <c r="H141" s="254"/>
      <c r="I141" s="255"/>
      <c r="J141" s="253"/>
      <c r="K141" s="222"/>
      <c r="L141" s="222"/>
      <c r="M141" s="222"/>
      <c r="N141" s="222"/>
      <c r="O141" s="222"/>
      <c r="P141" s="254"/>
      <c r="Q141" s="254"/>
      <c r="R141" s="254"/>
      <c r="S141" s="238"/>
      <c r="T141" s="254"/>
      <c r="U141" s="223"/>
      <c r="V141" s="224"/>
      <c r="W141" s="222"/>
    </row>
    <row r="142" spans="1:23" ht="78.75">
      <c r="A142" s="148">
        <v>1</v>
      </c>
      <c r="B142" s="153" t="s">
        <v>434</v>
      </c>
      <c r="C142" s="264" t="s">
        <v>211</v>
      </c>
      <c r="D142" s="246"/>
      <c r="E142" s="246"/>
      <c r="F142" s="247" t="s">
        <v>435</v>
      </c>
      <c r="G142" s="248">
        <v>35000</v>
      </c>
      <c r="H142" s="249"/>
      <c r="I142" s="250"/>
      <c r="J142" s="248">
        <v>35000</v>
      </c>
      <c r="K142" s="149">
        <f t="shared" si="6"/>
        <v>34700</v>
      </c>
      <c r="L142" s="149"/>
      <c r="M142" s="149"/>
      <c r="N142" s="149">
        <f t="shared" si="7"/>
        <v>35000</v>
      </c>
      <c r="O142" s="149">
        <v>300</v>
      </c>
      <c r="P142" s="249"/>
      <c r="Q142" s="249"/>
      <c r="R142" s="249"/>
      <c r="S142" s="236">
        <v>12000</v>
      </c>
      <c r="T142" s="249"/>
      <c r="U142" s="167">
        <v>2000</v>
      </c>
      <c r="V142" s="166">
        <f t="shared" si="8"/>
        <v>10000</v>
      </c>
      <c r="W142" s="149"/>
    </row>
    <row r="143" spans="1:23" ht="47.25">
      <c r="A143" s="182">
        <v>2</v>
      </c>
      <c r="B143" s="183" t="s">
        <v>436</v>
      </c>
      <c r="C143" s="269" t="s">
        <v>210</v>
      </c>
      <c r="D143" s="246"/>
      <c r="E143" s="246"/>
      <c r="F143" s="247" t="s">
        <v>437</v>
      </c>
      <c r="G143" s="248">
        <v>14991</v>
      </c>
      <c r="H143" s="249"/>
      <c r="I143" s="250"/>
      <c r="J143" s="248">
        <v>14991</v>
      </c>
      <c r="K143" s="149">
        <f t="shared" si="6"/>
        <v>14991</v>
      </c>
      <c r="L143" s="149"/>
      <c r="M143" s="149"/>
      <c r="N143" s="149">
        <f t="shared" si="7"/>
        <v>14991</v>
      </c>
      <c r="O143" s="149"/>
      <c r="P143" s="249"/>
      <c r="Q143" s="249"/>
      <c r="R143" s="249"/>
      <c r="S143" s="271">
        <v>5000</v>
      </c>
      <c r="T143" s="249"/>
      <c r="U143" s="167"/>
      <c r="V143" s="166">
        <f t="shared" si="8"/>
        <v>5000</v>
      </c>
      <c r="W143" s="149"/>
    </row>
    <row r="144" spans="1:23" s="230" customFormat="1" ht="19.5">
      <c r="A144" s="151">
        <v>-10</v>
      </c>
      <c r="B144" s="173" t="s">
        <v>273</v>
      </c>
      <c r="C144" s="241"/>
      <c r="D144" s="251"/>
      <c r="E144" s="251"/>
      <c r="F144" s="252"/>
      <c r="G144" s="253"/>
      <c r="H144" s="254"/>
      <c r="I144" s="255"/>
      <c r="J144" s="253"/>
      <c r="K144" s="222"/>
      <c r="L144" s="222"/>
      <c r="M144" s="222"/>
      <c r="N144" s="222"/>
      <c r="O144" s="222"/>
      <c r="P144" s="254"/>
      <c r="Q144" s="254"/>
      <c r="R144" s="254"/>
      <c r="S144" s="238"/>
      <c r="T144" s="254"/>
      <c r="U144" s="223"/>
      <c r="V144" s="224"/>
      <c r="W144" s="222"/>
    </row>
    <row r="145" spans="1:23" ht="47.25">
      <c r="A145" s="148">
        <v>1</v>
      </c>
      <c r="B145" s="153" t="s">
        <v>257</v>
      </c>
      <c r="C145" s="264" t="s">
        <v>211</v>
      </c>
      <c r="D145" s="246"/>
      <c r="E145" s="246"/>
      <c r="F145" s="247" t="s">
        <v>438</v>
      </c>
      <c r="G145" s="248">
        <v>57300</v>
      </c>
      <c r="H145" s="249"/>
      <c r="I145" s="250"/>
      <c r="J145" s="248">
        <v>57300</v>
      </c>
      <c r="K145" s="149">
        <f t="shared" si="6"/>
        <v>54300</v>
      </c>
      <c r="L145" s="149"/>
      <c r="M145" s="149"/>
      <c r="N145" s="149">
        <f t="shared" si="7"/>
        <v>57300</v>
      </c>
      <c r="O145" s="149">
        <v>3000</v>
      </c>
      <c r="P145" s="249"/>
      <c r="Q145" s="249"/>
      <c r="R145" s="249"/>
      <c r="S145" s="236">
        <v>20000</v>
      </c>
      <c r="T145" s="249"/>
      <c r="U145" s="167"/>
      <c r="V145" s="166">
        <f t="shared" si="8"/>
        <v>20000</v>
      </c>
      <c r="W145" s="149"/>
    </row>
    <row r="146" spans="1:23" s="229" customFormat="1" ht="18.75">
      <c r="A146" s="143" t="s">
        <v>6</v>
      </c>
      <c r="B146" s="144" t="s">
        <v>439</v>
      </c>
      <c r="C146" s="233"/>
      <c r="D146" s="258"/>
      <c r="E146" s="258"/>
      <c r="F146" s="259"/>
      <c r="G146" s="260">
        <v>4852102</v>
      </c>
      <c r="H146" s="261"/>
      <c r="I146" s="262">
        <v>2570000</v>
      </c>
      <c r="J146" s="260">
        <v>2232102</v>
      </c>
      <c r="K146" s="214">
        <f t="shared" si="6"/>
        <v>1480102</v>
      </c>
      <c r="L146" s="214"/>
      <c r="M146" s="214">
        <f t="shared" si="7"/>
        <v>2570000</v>
      </c>
      <c r="N146" s="214">
        <f t="shared" si="7"/>
        <v>2232102</v>
      </c>
      <c r="O146" s="214">
        <v>3372000</v>
      </c>
      <c r="P146" s="261"/>
      <c r="Q146" s="261"/>
      <c r="R146" s="261"/>
      <c r="S146" s="263">
        <v>23000</v>
      </c>
      <c r="T146" s="261"/>
      <c r="U146" s="210">
        <v>2000</v>
      </c>
      <c r="V146" s="209">
        <f t="shared" si="8"/>
        <v>21000</v>
      </c>
      <c r="W146" s="214"/>
    </row>
    <row r="147" spans="1:23" ht="56.25">
      <c r="A147" s="148">
        <v>1</v>
      </c>
      <c r="B147" s="153" t="s">
        <v>440</v>
      </c>
      <c r="C147" s="264" t="s">
        <v>441</v>
      </c>
      <c r="D147" s="246"/>
      <c r="E147" s="246"/>
      <c r="F147" s="247" t="s">
        <v>442</v>
      </c>
      <c r="G147" s="248">
        <v>4120000</v>
      </c>
      <c r="H147" s="249"/>
      <c r="I147" s="250">
        <v>2500000</v>
      </c>
      <c r="J147" s="248">
        <v>1620000</v>
      </c>
      <c r="K147" s="149">
        <f t="shared" si="6"/>
        <v>1080000</v>
      </c>
      <c r="L147" s="149"/>
      <c r="M147" s="149">
        <f t="shared" si="7"/>
        <v>2500000</v>
      </c>
      <c r="N147" s="149">
        <f t="shared" si="7"/>
        <v>1620000</v>
      </c>
      <c r="O147" s="149">
        <v>3040000</v>
      </c>
      <c r="P147" s="249"/>
      <c r="Q147" s="249"/>
      <c r="R147" s="249"/>
      <c r="S147" s="236">
        <v>10000</v>
      </c>
      <c r="T147" s="249"/>
      <c r="U147" s="167"/>
      <c r="V147" s="166">
        <f t="shared" si="8"/>
        <v>10000</v>
      </c>
      <c r="W147" s="149"/>
    </row>
    <row r="148" spans="1:23" ht="56.25">
      <c r="A148" s="148">
        <v>2</v>
      </c>
      <c r="B148" s="153" t="s">
        <v>443</v>
      </c>
      <c r="C148" s="264" t="s">
        <v>192</v>
      </c>
      <c r="D148" s="246"/>
      <c r="E148" s="246"/>
      <c r="F148" s="247" t="s">
        <v>444</v>
      </c>
      <c r="G148" s="248">
        <v>235000</v>
      </c>
      <c r="H148" s="249"/>
      <c r="I148" s="250">
        <v>50000</v>
      </c>
      <c r="J148" s="248">
        <v>150000</v>
      </c>
      <c r="K148" s="149">
        <f t="shared" si="6"/>
        <v>148500</v>
      </c>
      <c r="L148" s="149"/>
      <c r="M148" s="149">
        <f t="shared" si="7"/>
        <v>50000</v>
      </c>
      <c r="N148" s="149">
        <f t="shared" si="7"/>
        <v>150000</v>
      </c>
      <c r="O148" s="149">
        <v>86500</v>
      </c>
      <c r="P148" s="249"/>
      <c r="Q148" s="249"/>
      <c r="R148" s="249"/>
      <c r="S148" s="236">
        <v>2000</v>
      </c>
      <c r="T148" s="249"/>
      <c r="U148" s="167"/>
      <c r="V148" s="166">
        <f t="shared" si="8"/>
        <v>2000</v>
      </c>
      <c r="W148" s="149"/>
    </row>
    <row r="149" spans="1:23" ht="56.25">
      <c r="A149" s="148">
        <v>3</v>
      </c>
      <c r="B149" s="153" t="s">
        <v>445</v>
      </c>
      <c r="C149" s="264" t="s">
        <v>194</v>
      </c>
      <c r="D149" s="246"/>
      <c r="E149" s="246"/>
      <c r="F149" s="247" t="s">
        <v>446</v>
      </c>
      <c r="G149" s="248">
        <v>300000</v>
      </c>
      <c r="H149" s="249"/>
      <c r="I149" s="250">
        <v>20000</v>
      </c>
      <c r="J149" s="248">
        <v>280000</v>
      </c>
      <c r="K149" s="149">
        <f t="shared" si="6"/>
        <v>70000</v>
      </c>
      <c r="L149" s="149"/>
      <c r="M149" s="149">
        <f t="shared" si="7"/>
        <v>20000</v>
      </c>
      <c r="N149" s="149">
        <f t="shared" si="7"/>
        <v>280000</v>
      </c>
      <c r="O149" s="149">
        <v>230000</v>
      </c>
      <c r="P149" s="249"/>
      <c r="Q149" s="249"/>
      <c r="R149" s="249"/>
      <c r="S149" s="236">
        <v>2000</v>
      </c>
      <c r="T149" s="249"/>
      <c r="U149" s="167"/>
      <c r="V149" s="166">
        <f t="shared" si="8"/>
        <v>2000</v>
      </c>
      <c r="W149" s="149"/>
    </row>
    <row r="150" spans="1:23" ht="56.25">
      <c r="A150" s="148">
        <v>4</v>
      </c>
      <c r="B150" s="153" t="s">
        <v>447</v>
      </c>
      <c r="C150" s="264" t="s">
        <v>196</v>
      </c>
      <c r="D150" s="246"/>
      <c r="E150" s="246"/>
      <c r="F150" s="247" t="s">
        <v>448</v>
      </c>
      <c r="G150" s="248">
        <v>100000</v>
      </c>
      <c r="H150" s="249"/>
      <c r="I150" s="250"/>
      <c r="J150" s="248">
        <v>85000</v>
      </c>
      <c r="K150" s="149">
        <f t="shared" si="6"/>
        <v>84500</v>
      </c>
      <c r="L150" s="149"/>
      <c r="M150" s="149"/>
      <c r="N150" s="149">
        <f t="shared" si="7"/>
        <v>85000</v>
      </c>
      <c r="O150" s="149">
        <v>15500</v>
      </c>
      <c r="P150" s="249"/>
      <c r="Q150" s="249"/>
      <c r="R150" s="249"/>
      <c r="S150" s="236">
        <v>2000</v>
      </c>
      <c r="T150" s="249"/>
      <c r="U150" s="167"/>
      <c r="V150" s="166">
        <f t="shared" si="8"/>
        <v>2000</v>
      </c>
      <c r="W150" s="149"/>
    </row>
    <row r="151" spans="1:23" ht="63">
      <c r="A151" s="148">
        <v>5</v>
      </c>
      <c r="B151" s="153" t="s">
        <v>449</v>
      </c>
      <c r="C151" s="264" t="s">
        <v>211</v>
      </c>
      <c r="D151" s="246"/>
      <c r="E151" s="246"/>
      <c r="F151" s="247" t="s">
        <v>450</v>
      </c>
      <c r="G151" s="248">
        <v>14900</v>
      </c>
      <c r="H151" s="249"/>
      <c r="I151" s="250"/>
      <c r="J151" s="248">
        <v>14900</v>
      </c>
      <c r="K151" s="149">
        <f t="shared" si="6"/>
        <v>14900</v>
      </c>
      <c r="L151" s="149"/>
      <c r="M151" s="149"/>
      <c r="N151" s="149">
        <f t="shared" si="7"/>
        <v>14900</v>
      </c>
      <c r="O151" s="149"/>
      <c r="P151" s="249"/>
      <c r="Q151" s="249"/>
      <c r="R151" s="249"/>
      <c r="S151" s="236">
        <v>2000</v>
      </c>
      <c r="T151" s="249"/>
      <c r="U151" s="167"/>
      <c r="V151" s="166">
        <f t="shared" si="8"/>
        <v>2000</v>
      </c>
      <c r="W151" s="149"/>
    </row>
    <row r="152" spans="1:23" ht="47.25">
      <c r="A152" s="182">
        <v>6</v>
      </c>
      <c r="B152" s="183" t="s">
        <v>451</v>
      </c>
      <c r="C152" s="269" t="s">
        <v>193</v>
      </c>
      <c r="D152" s="246"/>
      <c r="E152" s="246"/>
      <c r="F152" s="247" t="s">
        <v>452</v>
      </c>
      <c r="G152" s="248">
        <v>14976</v>
      </c>
      <c r="H152" s="249"/>
      <c r="I152" s="250"/>
      <c r="J152" s="248">
        <v>14976</v>
      </c>
      <c r="K152" s="149">
        <f t="shared" si="6"/>
        <v>14976</v>
      </c>
      <c r="L152" s="149"/>
      <c r="M152" s="149"/>
      <c r="N152" s="149">
        <f t="shared" si="7"/>
        <v>14976</v>
      </c>
      <c r="O152" s="149"/>
      <c r="P152" s="249"/>
      <c r="Q152" s="249"/>
      <c r="R152" s="249"/>
      <c r="S152" s="270">
        <v>1000</v>
      </c>
      <c r="T152" s="249"/>
      <c r="U152" s="167">
        <v>1000</v>
      </c>
      <c r="V152" s="166"/>
      <c r="W152" s="149"/>
    </row>
    <row r="153" spans="1:23" ht="37.5">
      <c r="A153" s="182">
        <v>7</v>
      </c>
      <c r="B153" s="183" t="s">
        <v>453</v>
      </c>
      <c r="C153" s="269" t="s">
        <v>211</v>
      </c>
      <c r="D153" s="246"/>
      <c r="E153" s="246"/>
      <c r="F153" s="247" t="s">
        <v>454</v>
      </c>
      <c r="G153" s="248">
        <v>67226</v>
      </c>
      <c r="H153" s="249"/>
      <c r="I153" s="250"/>
      <c r="J153" s="248">
        <v>67226</v>
      </c>
      <c r="K153" s="149">
        <f t="shared" si="6"/>
        <v>67226</v>
      </c>
      <c r="L153" s="149"/>
      <c r="M153" s="149"/>
      <c r="N153" s="149">
        <f t="shared" si="7"/>
        <v>67226</v>
      </c>
      <c r="O153" s="149"/>
      <c r="P153" s="249"/>
      <c r="Q153" s="249"/>
      <c r="R153" s="249"/>
      <c r="S153" s="270">
        <v>4000</v>
      </c>
      <c r="T153" s="249"/>
      <c r="U153" s="167">
        <v>1000</v>
      </c>
      <c r="V153" s="166">
        <f t="shared" si="8"/>
        <v>3000</v>
      </c>
      <c r="W153" s="149"/>
    </row>
    <row r="154" spans="1:23" ht="18.75">
      <c r="A154" s="143" t="s">
        <v>455</v>
      </c>
      <c r="B154" s="144" t="s">
        <v>456</v>
      </c>
      <c r="C154" s="233"/>
      <c r="D154" s="246"/>
      <c r="E154" s="246"/>
      <c r="F154" s="247"/>
      <c r="G154" s="248"/>
      <c r="H154" s="249"/>
      <c r="I154" s="250"/>
      <c r="J154" s="248"/>
      <c r="K154" s="249"/>
      <c r="L154" s="249"/>
      <c r="M154" s="249"/>
      <c r="N154" s="249"/>
      <c r="O154" s="249"/>
      <c r="P154" s="249"/>
      <c r="Q154" s="249"/>
      <c r="R154" s="249"/>
      <c r="S154" s="268">
        <v>50000</v>
      </c>
      <c r="T154" s="249"/>
      <c r="U154" s="167"/>
      <c r="V154" s="249"/>
      <c r="W154" s="249"/>
    </row>
    <row r="155" spans="1:23" ht="18.75">
      <c r="A155" s="148">
        <v>1</v>
      </c>
      <c r="B155" s="157" t="s">
        <v>457</v>
      </c>
      <c r="C155" s="242"/>
      <c r="D155" s="246"/>
      <c r="E155" s="246"/>
      <c r="F155" s="247"/>
      <c r="G155" s="248"/>
      <c r="H155" s="249"/>
      <c r="I155" s="250"/>
      <c r="J155" s="248"/>
      <c r="K155" s="249"/>
      <c r="L155" s="249"/>
      <c r="M155" s="249"/>
      <c r="N155" s="249"/>
      <c r="O155" s="249"/>
      <c r="P155" s="249"/>
      <c r="Q155" s="249"/>
      <c r="R155" s="249"/>
      <c r="S155" s="236">
        <v>50000</v>
      </c>
      <c r="T155" s="249"/>
      <c r="U155" s="167"/>
      <c r="V155" s="249"/>
      <c r="W155" s="249"/>
    </row>
    <row r="156" spans="1:23" s="229" customFormat="1" ht="18.75">
      <c r="A156" s="184" t="s">
        <v>458</v>
      </c>
      <c r="B156" s="185" t="s">
        <v>459</v>
      </c>
      <c r="C156" s="272"/>
      <c r="D156" s="274"/>
      <c r="E156" s="274"/>
      <c r="F156" s="275"/>
      <c r="G156" s="276"/>
      <c r="H156" s="277"/>
      <c r="I156" s="278"/>
      <c r="J156" s="276"/>
      <c r="K156" s="277"/>
      <c r="L156" s="277"/>
      <c r="M156" s="277"/>
      <c r="N156" s="277"/>
      <c r="O156" s="277"/>
      <c r="P156" s="277"/>
      <c r="Q156" s="277"/>
      <c r="R156" s="277"/>
      <c r="S156" s="273">
        <v>80300</v>
      </c>
      <c r="T156" s="277"/>
      <c r="U156" s="277"/>
      <c r="V156" s="277"/>
      <c r="W156" s="277"/>
    </row>
  </sheetData>
  <mergeCells count="24">
    <mergeCell ref="U1:W1"/>
    <mergeCell ref="U4:W4"/>
    <mergeCell ref="W5:W8"/>
    <mergeCell ref="A2:V2"/>
    <mergeCell ref="A5:A8"/>
    <mergeCell ref="B5:B8"/>
    <mergeCell ref="C5:C8"/>
    <mergeCell ref="D5:D8"/>
    <mergeCell ref="E5:E8"/>
    <mergeCell ref="F5:J5"/>
    <mergeCell ref="K5:N6"/>
    <mergeCell ref="O5:R6"/>
    <mergeCell ref="S5:V6"/>
    <mergeCell ref="O7:O8"/>
    <mergeCell ref="P7:R7"/>
    <mergeCell ref="S7:S8"/>
    <mergeCell ref="T7:V7"/>
    <mergeCell ref="F6:F8"/>
    <mergeCell ref="G6:J6"/>
    <mergeCell ref="A3:V3"/>
    <mergeCell ref="G7:G8"/>
    <mergeCell ref="H7:J7"/>
    <mergeCell ref="K7:K8"/>
    <mergeCell ref="L7:N7"/>
  </mergeCells>
  <printOptions/>
  <pageMargins left="0.25" right="0.17" top="0.44" bottom="0.36" header="0.3" footer="0.3"/>
  <pageSetup horizontalDpi="600" verticalDpi="600" orientation="landscape" paperSize="9" scale="60"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A4765F-11EB-40A9-889A-FEE0ED6B0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9ACF6DE-1D4C-4A5A-BBA0-8B8B9ECDCC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Admin</cp:lastModifiedBy>
  <cp:lastPrinted>2022-02-10T03:14:22Z</cp:lastPrinted>
  <dcterms:created xsi:type="dcterms:W3CDTF">2018-08-22T07:49:45Z</dcterms:created>
  <dcterms:modified xsi:type="dcterms:W3CDTF">2022-02-10T09:22:21Z</dcterms:modified>
  <cp:category/>
  <cp:version/>
  <cp:contentType/>
  <cp:contentStatus/>
</cp:coreProperties>
</file>